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WGroups\Agriculture\Faculty and Staff Folders\Bernhardt\Presentations_Workshops_Publications\Publications\CDP Website\2018\"/>
    </mc:Choice>
  </mc:AlternateContent>
  <bookViews>
    <workbookView xWindow="120" yWindow="60" windowWidth="12120" windowHeight="9120" tabRatio="726" activeTab="12"/>
  </bookViews>
  <sheets>
    <sheet name="Title Page" sheetId="12" r:id="rId1"/>
    <sheet name="Introduction" sheetId="10" r:id="rId2"/>
    <sheet name="Wsht 1" sheetId="1" r:id="rId3"/>
    <sheet name="Wsht 2" sheetId="2" r:id="rId4"/>
    <sheet name="Wsht 3" sheetId="3" r:id="rId5"/>
    <sheet name="Wsht 4" sheetId="4" r:id="rId6"/>
    <sheet name="Wsht 5" sheetId="5" r:id="rId7"/>
    <sheet name="Wsht 6" sheetId="7" r:id="rId8"/>
    <sheet name="Wsht 7" sheetId="14" r:id="rId9"/>
    <sheet name="Wsht 7B" sheetId="15" r:id="rId10"/>
    <sheet name="Wsht 8" sheetId="8" r:id="rId11"/>
    <sheet name="Wsht 9" sheetId="9" r:id="rId12"/>
    <sheet name="Wsht 10" sheetId="11" r:id="rId13"/>
    <sheet name="old Wsht 7" sheetId="6" r:id="rId14"/>
  </sheets>
  <definedNames>
    <definedName name="_xlnm.Print_Area" localSheetId="1">Introduction!$B$1:$B$13</definedName>
    <definedName name="_xlnm.Print_Area" localSheetId="13">'old Wsht 7'!$B$1:$E$20</definedName>
    <definedName name="_xlnm.Print_Area" localSheetId="0">'Title Page'!$B$1:$J$45</definedName>
    <definedName name="_xlnm.Print_Area" localSheetId="2">'Wsht 1'!$B$1:$F$18,'Wsht 1'!$B$20:$F$23</definedName>
    <definedName name="_xlnm.Print_Area" localSheetId="12">'Wsht 10'!$A$1:$K$22</definedName>
    <definedName name="_xlnm.Print_Area" localSheetId="3">'Wsht 2'!$A$1:$D$29,'Wsht 2'!$A$32:$D$38</definedName>
    <definedName name="_xlnm.Print_Area" localSheetId="4">'Wsht 3'!$A$1:$G$26</definedName>
    <definedName name="_xlnm.Print_Area" localSheetId="5">'Wsht 4'!$B$1:$F$12</definedName>
    <definedName name="_xlnm.Print_Area" localSheetId="6">'Wsht 5'!$A$1:$M$18</definedName>
    <definedName name="_xlnm.Print_Area" localSheetId="7">'Wsht 6'!$B$1:$U$25</definedName>
    <definedName name="_xlnm.Print_Area" localSheetId="8">'Wsht 7'!$B$1:$H$10</definedName>
    <definedName name="_xlnm.Print_Area" localSheetId="9">'Wsht 7B'!$B$1:$F$10</definedName>
    <definedName name="_xlnm.Print_Area" localSheetId="10">'Wsht 8'!$B$1:$E$29,'Wsht 8'!$B$32:$E$60</definedName>
    <definedName name="_xlnm.Print_Area" localSheetId="11">'Wsht 9'!$A$1:$M$30,'Wsht 9'!$O$1:$AA$30,'Wsht 9'!$AC$1:$AO$30,'Wsht 9'!$AQ$1:$BC$30,'Wsht 9'!$BE$1:$BQ$30,'Wsht 9'!$BS$1:$CE$30</definedName>
  </definedNames>
  <calcPr calcId="162913"/>
</workbook>
</file>

<file path=xl/calcChain.xml><?xml version="1.0" encoding="utf-8"?>
<calcChain xmlns="http://schemas.openxmlformats.org/spreadsheetml/2006/main">
  <c r="D6" i="5" l="1"/>
  <c r="D7" i="5"/>
  <c r="D8" i="5"/>
  <c r="D9" i="5"/>
  <c r="S9" i="5" s="1"/>
  <c r="D10" i="5"/>
  <c r="S10" i="5" s="1"/>
  <c r="D11" i="5"/>
  <c r="S11" i="5" s="1"/>
  <c r="D12" i="5"/>
  <c r="D13" i="5"/>
  <c r="S13" i="5" s="1"/>
  <c r="D14" i="5"/>
  <c r="D15" i="5"/>
  <c r="D16" i="5"/>
  <c r="D5" i="5"/>
  <c r="E18" i="1"/>
  <c r="F18" i="1"/>
  <c r="D18" i="1"/>
  <c r="F11" i="1"/>
  <c r="E9" i="1"/>
  <c r="E11" i="1" s="1"/>
  <c r="F9" i="1"/>
  <c r="D9" i="1"/>
  <c r="D11" i="1" s="1"/>
  <c r="U6" i="7"/>
  <c r="T6" i="7"/>
  <c r="R6" i="7"/>
  <c r="Q6" i="7"/>
  <c r="P6" i="7"/>
  <c r="N6" i="7"/>
  <c r="M6" i="7"/>
  <c r="L6" i="7"/>
  <c r="J6" i="7"/>
  <c r="I6" i="7"/>
  <c r="H6" i="7"/>
  <c r="F6" i="7"/>
  <c r="J15" i="5"/>
  <c r="U15" i="5" s="1"/>
  <c r="G4" i="11"/>
  <c r="K4" i="11"/>
  <c r="G5" i="11"/>
  <c r="K5" i="11"/>
  <c r="C8" i="11"/>
  <c r="C21" i="11" s="1"/>
  <c r="C9" i="11"/>
  <c r="D9" i="11" s="1"/>
  <c r="E9" i="11"/>
  <c r="C10" i="11"/>
  <c r="D10" i="11"/>
  <c r="E10" i="11"/>
  <c r="C11" i="11"/>
  <c r="E11" i="11" s="1"/>
  <c r="D11" i="11"/>
  <c r="C12" i="11"/>
  <c r="C13" i="11"/>
  <c r="D13" i="11" s="1"/>
  <c r="E13" i="11"/>
  <c r="C14" i="11"/>
  <c r="D14" i="11"/>
  <c r="E14" i="11"/>
  <c r="C15" i="11"/>
  <c r="E15" i="11" s="1"/>
  <c r="D15" i="11"/>
  <c r="C16" i="11"/>
  <c r="C17" i="11"/>
  <c r="D17" i="11" s="1"/>
  <c r="E17" i="11"/>
  <c r="C18" i="11"/>
  <c r="D18" i="11"/>
  <c r="E18" i="11"/>
  <c r="C19" i="11"/>
  <c r="E19" i="11" s="1"/>
  <c r="D19" i="11"/>
  <c r="D6" i="2"/>
  <c r="D7" i="2"/>
  <c r="E7" i="2"/>
  <c r="D8" i="2"/>
  <c r="E8" i="2"/>
  <c r="D9" i="2"/>
  <c r="D10" i="2"/>
  <c r="D11" i="2"/>
  <c r="D12" i="2"/>
  <c r="D13" i="2"/>
  <c r="D14" i="2"/>
  <c r="D15" i="2"/>
  <c r="D16" i="2"/>
  <c r="D17" i="2"/>
  <c r="D18" i="2"/>
  <c r="D19" i="2"/>
  <c r="D20" i="2"/>
  <c r="D21" i="2"/>
  <c r="D22" i="2"/>
  <c r="D23" i="2"/>
  <c r="D24" i="2"/>
  <c r="D25" i="2"/>
  <c r="D26" i="2"/>
  <c r="D28" i="2"/>
  <c r="D29" i="2"/>
  <c r="G3" i="3"/>
  <c r="BB3" i="3"/>
  <c r="B3" i="3" s="1"/>
  <c r="BC3" i="3"/>
  <c r="C3" i="3" s="1"/>
  <c r="BE3" i="3"/>
  <c r="E3" i="3" s="1"/>
  <c r="G4" i="3"/>
  <c r="BB4" i="3"/>
  <c r="B4" i="3" s="1"/>
  <c r="BC4" i="3"/>
  <c r="C4" i="3" s="1"/>
  <c r="BE4" i="3"/>
  <c r="G5" i="3"/>
  <c r="BB5" i="3"/>
  <c r="B5" i="3" s="1"/>
  <c r="BC5" i="3"/>
  <c r="C5" i="3" s="1"/>
  <c r="BE5" i="3"/>
  <c r="E5" i="3" s="1"/>
  <c r="G6" i="3"/>
  <c r="BB6" i="3"/>
  <c r="B6" i="3" s="1"/>
  <c r="BC6" i="3"/>
  <c r="BE6" i="3"/>
  <c r="E6" i="3" s="1"/>
  <c r="G7" i="3"/>
  <c r="BB7" i="3"/>
  <c r="B7" i="3" s="1"/>
  <c r="BC7" i="3"/>
  <c r="C7" i="3" s="1"/>
  <c r="BE7" i="3"/>
  <c r="E7" i="3" s="1"/>
  <c r="G8" i="3"/>
  <c r="BB8" i="3"/>
  <c r="B8" i="3" s="1"/>
  <c r="BC8" i="3"/>
  <c r="C8" i="3" s="1"/>
  <c r="BE8" i="3"/>
  <c r="G9" i="3"/>
  <c r="BB9" i="3"/>
  <c r="B9" i="3" s="1"/>
  <c r="BC9" i="3"/>
  <c r="C9" i="3" s="1"/>
  <c r="BE9" i="3"/>
  <c r="E9" i="3" s="1"/>
  <c r="G10" i="3"/>
  <c r="BB10" i="3"/>
  <c r="B10" i="3" s="1"/>
  <c r="BC10" i="3"/>
  <c r="BE10" i="3"/>
  <c r="E10" i="3" s="1"/>
  <c r="G11" i="3"/>
  <c r="BB11" i="3"/>
  <c r="B11" i="3" s="1"/>
  <c r="BC11" i="3"/>
  <c r="C11" i="3" s="1"/>
  <c r="BE11" i="3"/>
  <c r="E11" i="3" s="1"/>
  <c r="G12" i="3"/>
  <c r="BB12" i="3"/>
  <c r="B12" i="3" s="1"/>
  <c r="BC12" i="3"/>
  <c r="C12" i="3" s="1"/>
  <c r="BE12" i="3"/>
  <c r="G13" i="3"/>
  <c r="BB13" i="3"/>
  <c r="B13" i="3" s="1"/>
  <c r="BC13" i="3"/>
  <c r="C13" i="3" s="1"/>
  <c r="BE13" i="3"/>
  <c r="E13" i="3" s="1"/>
  <c r="G14" i="3"/>
  <c r="BB14" i="3"/>
  <c r="B14" i="3" s="1"/>
  <c r="BC14" i="3"/>
  <c r="BE14" i="3"/>
  <c r="E14" i="3" s="1"/>
  <c r="G15" i="3"/>
  <c r="BB15" i="3"/>
  <c r="B15" i="3" s="1"/>
  <c r="BC15" i="3"/>
  <c r="C15" i="3" s="1"/>
  <c r="BE15" i="3"/>
  <c r="E15" i="3" s="1"/>
  <c r="G16" i="3"/>
  <c r="BB16" i="3"/>
  <c r="B16" i="3" s="1"/>
  <c r="BC16" i="3"/>
  <c r="C16" i="3" s="1"/>
  <c r="BE16" i="3"/>
  <c r="G17" i="3"/>
  <c r="BB17" i="3"/>
  <c r="B17" i="3" s="1"/>
  <c r="BC17" i="3"/>
  <c r="C17" i="3" s="1"/>
  <c r="BE17" i="3"/>
  <c r="E17" i="3" s="1"/>
  <c r="G18" i="3"/>
  <c r="BB18" i="3"/>
  <c r="B18" i="3" s="1"/>
  <c r="BC18" i="3"/>
  <c r="BE18" i="3"/>
  <c r="E18" i="3" s="1"/>
  <c r="G19" i="3"/>
  <c r="BB19" i="3"/>
  <c r="B19" i="3" s="1"/>
  <c r="BC19" i="3"/>
  <c r="C19" i="3" s="1"/>
  <c r="BE19" i="3"/>
  <c r="E19" i="3" s="1"/>
  <c r="G20" i="3"/>
  <c r="BB20" i="3"/>
  <c r="B20" i="3" s="1"/>
  <c r="BC20" i="3"/>
  <c r="C20" i="3" s="1"/>
  <c r="BE20" i="3"/>
  <c r="G21" i="3"/>
  <c r="BB21" i="3"/>
  <c r="B21" i="3" s="1"/>
  <c r="BC21" i="3"/>
  <c r="C21" i="3" s="1"/>
  <c r="BE21" i="3"/>
  <c r="E21" i="3" s="1"/>
  <c r="G22" i="3"/>
  <c r="BB22" i="3"/>
  <c r="B22" i="3" s="1"/>
  <c r="BC22" i="3"/>
  <c r="BE22" i="3"/>
  <c r="E22" i="3" s="1"/>
  <c r="G23" i="3"/>
  <c r="BB23" i="3"/>
  <c r="B23" i="3" s="1"/>
  <c r="BC23" i="3"/>
  <c r="C23" i="3" s="1"/>
  <c r="BE23" i="3"/>
  <c r="E23" i="3" s="1"/>
  <c r="G24" i="3"/>
  <c r="BB24" i="3"/>
  <c r="B24" i="3" s="1"/>
  <c r="BC24" i="3"/>
  <c r="C24" i="3" s="1"/>
  <c r="BE24" i="3"/>
  <c r="G25" i="3"/>
  <c r="BB25" i="3"/>
  <c r="B25" i="3" s="1"/>
  <c r="BC25" i="3"/>
  <c r="C25" i="3" s="1"/>
  <c r="BE25" i="3"/>
  <c r="E25" i="3" s="1"/>
  <c r="G26" i="3"/>
  <c r="BB26" i="3"/>
  <c r="B26" i="3" s="1"/>
  <c r="BC26" i="3"/>
  <c r="BE26" i="3"/>
  <c r="E26" i="3" s="1"/>
  <c r="D6" i="4"/>
  <c r="E6" i="4" s="1"/>
  <c r="AD3" i="9" s="1"/>
  <c r="F6" i="4"/>
  <c r="E2" i="7" s="1"/>
  <c r="F8" i="7" s="1"/>
  <c r="D11" i="4"/>
  <c r="E11" i="4" s="1"/>
  <c r="AN3" i="9" s="1"/>
  <c r="F11" i="4"/>
  <c r="T2" i="7" s="1"/>
  <c r="S5" i="5"/>
  <c r="G5" i="5"/>
  <c r="T5" i="5" s="1"/>
  <c r="J5" i="5"/>
  <c r="U5" i="5" s="1"/>
  <c r="S6" i="5"/>
  <c r="G6" i="5"/>
  <c r="T6" i="5" s="1"/>
  <c r="J6" i="5"/>
  <c r="U6" i="5" s="1"/>
  <c r="G7" i="5"/>
  <c r="J7" i="5"/>
  <c r="U7" i="5" s="1"/>
  <c r="S7" i="5"/>
  <c r="T7" i="5"/>
  <c r="S8" i="5"/>
  <c r="G8" i="5"/>
  <c r="T8" i="5" s="1"/>
  <c r="J8" i="5"/>
  <c r="U8" i="5" s="1"/>
  <c r="G9" i="5"/>
  <c r="T9" i="5" s="1"/>
  <c r="J9" i="5"/>
  <c r="U9" i="5"/>
  <c r="G10" i="5"/>
  <c r="T10" i="5" s="1"/>
  <c r="J10" i="5"/>
  <c r="U10" i="5" s="1"/>
  <c r="G11" i="5"/>
  <c r="J11" i="5"/>
  <c r="U11" i="5" s="1"/>
  <c r="T11" i="5"/>
  <c r="G12" i="5"/>
  <c r="T12" i="5" s="1"/>
  <c r="J12" i="5"/>
  <c r="U12" i="5" s="1"/>
  <c r="S12" i="5"/>
  <c r="G13" i="5"/>
  <c r="T13" i="5" s="1"/>
  <c r="J13" i="5"/>
  <c r="U13" i="5" s="1"/>
  <c r="S14" i="5"/>
  <c r="G14" i="5"/>
  <c r="T14" i="5" s="1"/>
  <c r="J14" i="5"/>
  <c r="U14" i="5" s="1"/>
  <c r="S15" i="5"/>
  <c r="G15" i="5"/>
  <c r="T15" i="5" s="1"/>
  <c r="S16" i="5"/>
  <c r="G16" i="5"/>
  <c r="T16" i="5" s="1"/>
  <c r="J16" i="5"/>
  <c r="U16" i="5" s="1"/>
  <c r="C2" i="7"/>
  <c r="C8" i="7" s="1"/>
  <c r="S2" i="7"/>
  <c r="C13" i="7" s="1"/>
  <c r="F13" i="7"/>
  <c r="I13" i="7"/>
  <c r="T13" i="7"/>
  <c r="B5" i="9"/>
  <c r="L5" i="9"/>
  <c r="P5" i="9"/>
  <c r="Z5" i="9"/>
  <c r="AD5" i="9"/>
  <c r="AN5" i="9"/>
  <c r="AR5" i="9"/>
  <c r="BB5" i="9"/>
  <c r="BF5" i="9"/>
  <c r="BP5" i="9"/>
  <c r="BT5" i="9"/>
  <c r="CD5" i="9"/>
  <c r="E10" i="9"/>
  <c r="F10" i="9" s="1"/>
  <c r="I10" i="9"/>
  <c r="K10" i="9" s="1"/>
  <c r="S10" i="9"/>
  <c r="T10" i="9"/>
  <c r="W10" i="9"/>
  <c r="Y10" i="9"/>
  <c r="AA10" i="9"/>
  <c r="AG10" i="9"/>
  <c r="AH10" i="9"/>
  <c r="AK10" i="9"/>
  <c r="AM10" i="9"/>
  <c r="AO10" i="9"/>
  <c r="AU10" i="9"/>
  <c r="AV10" i="9"/>
  <c r="AY10" i="9"/>
  <c r="BA10" i="9"/>
  <c r="BC10" i="9"/>
  <c r="BI10" i="9"/>
  <c r="BJ10" i="9"/>
  <c r="BM10" i="9"/>
  <c r="BO10" i="9"/>
  <c r="BQ10" i="9"/>
  <c r="BW10" i="9"/>
  <c r="BX10" i="9"/>
  <c r="CA10" i="9"/>
  <c r="CC10" i="9"/>
  <c r="CE10" i="9"/>
  <c r="E11" i="9"/>
  <c r="F11" i="9"/>
  <c r="I11" i="9"/>
  <c r="K11" i="9" s="1"/>
  <c r="S11" i="9"/>
  <c r="T11" i="9"/>
  <c r="W11" i="9"/>
  <c r="Y11" i="9"/>
  <c r="AA11" i="9"/>
  <c r="AG11" i="9"/>
  <c r="AH11" i="9"/>
  <c r="AK11" i="9"/>
  <c r="AM11" i="9"/>
  <c r="AO11" i="9"/>
  <c r="AU11" i="9"/>
  <c r="AV11" i="9"/>
  <c r="AY11" i="9"/>
  <c r="BA11" i="9"/>
  <c r="BC11" i="9"/>
  <c r="BI11" i="9"/>
  <c r="BJ11" i="9"/>
  <c r="BM11" i="9"/>
  <c r="BO11" i="9"/>
  <c r="BQ11" i="9"/>
  <c r="BW11" i="9"/>
  <c r="BX11" i="9"/>
  <c r="CA11" i="9"/>
  <c r="CC11" i="9"/>
  <c r="CE11" i="9"/>
  <c r="E12" i="9"/>
  <c r="F12" i="9"/>
  <c r="I12" i="9"/>
  <c r="K12" i="9"/>
  <c r="M12" i="9"/>
  <c r="S12" i="9"/>
  <c r="T12" i="9"/>
  <c r="W12" i="9"/>
  <c r="Y12" i="9"/>
  <c r="AA12" i="9"/>
  <c r="AG12" i="9"/>
  <c r="AH12" i="9"/>
  <c r="AK12" i="9"/>
  <c r="AM12" i="9"/>
  <c r="AO12" i="9"/>
  <c r="AU12" i="9"/>
  <c r="AV12" i="9"/>
  <c r="AY12" i="9"/>
  <c r="BA12" i="9"/>
  <c r="BC12" i="9"/>
  <c r="BI12" i="9"/>
  <c r="BJ12" i="9"/>
  <c r="BM12" i="9"/>
  <c r="BO12" i="9"/>
  <c r="BQ12" i="9"/>
  <c r="BW12" i="9"/>
  <c r="BX12" i="9"/>
  <c r="CA12" i="9"/>
  <c r="CC12" i="9"/>
  <c r="CE12" i="9"/>
  <c r="E13" i="9"/>
  <c r="F13" i="9"/>
  <c r="I13" i="9"/>
  <c r="K13" i="9"/>
  <c r="M13" i="9"/>
  <c r="S13" i="9"/>
  <c r="T13" i="9"/>
  <c r="W13" i="9"/>
  <c r="Y13" i="9"/>
  <c r="AA13" i="9"/>
  <c r="AG13" i="9"/>
  <c r="AH13" i="9"/>
  <c r="AK13" i="9"/>
  <c r="AM13" i="9"/>
  <c r="AO13" i="9"/>
  <c r="AU13" i="9"/>
  <c r="AV13" i="9"/>
  <c r="AY13" i="9"/>
  <c r="BA13" i="9"/>
  <c r="BC13" i="9"/>
  <c r="BI13" i="9"/>
  <c r="BJ13" i="9"/>
  <c r="BM13" i="9"/>
  <c r="BO13" i="9"/>
  <c r="BQ13" i="9"/>
  <c r="BW13" i="9"/>
  <c r="BX13" i="9"/>
  <c r="CA13" i="9"/>
  <c r="CC13" i="9"/>
  <c r="CE13" i="9"/>
  <c r="E14" i="9"/>
  <c r="F14" i="9"/>
  <c r="I14" i="9"/>
  <c r="K14" i="9"/>
  <c r="M14" i="9"/>
  <c r="S14" i="9"/>
  <c r="T14" i="9"/>
  <c r="W14" i="9"/>
  <c r="Y14" i="9"/>
  <c r="AA14" i="9"/>
  <c r="AG14" i="9"/>
  <c r="AH14" i="9"/>
  <c r="AK14" i="9"/>
  <c r="AM14" i="9"/>
  <c r="AO14" i="9"/>
  <c r="AU14" i="9"/>
  <c r="AV14" i="9"/>
  <c r="AY14" i="9"/>
  <c r="BA14" i="9"/>
  <c r="BC14" i="9"/>
  <c r="BI14" i="9"/>
  <c r="BJ14" i="9"/>
  <c r="BM14" i="9"/>
  <c r="BO14" i="9"/>
  <c r="BQ14" i="9"/>
  <c r="BW14" i="9"/>
  <c r="BX14" i="9"/>
  <c r="CA14" i="9"/>
  <c r="CC14" i="9"/>
  <c r="CE14" i="9"/>
  <c r="E15" i="9"/>
  <c r="F15" i="9"/>
  <c r="I15" i="9"/>
  <c r="K15" i="9"/>
  <c r="M15" i="9"/>
  <c r="S15" i="9"/>
  <c r="T15" i="9"/>
  <c r="W15" i="9"/>
  <c r="Y15" i="9"/>
  <c r="AA15" i="9"/>
  <c r="AG15" i="9"/>
  <c r="AH15" i="9"/>
  <c r="AK15" i="9"/>
  <c r="AM15" i="9"/>
  <c r="AO15" i="9"/>
  <c r="AU15" i="9"/>
  <c r="AV15" i="9"/>
  <c r="AY15" i="9"/>
  <c r="BA15" i="9"/>
  <c r="BC15" i="9"/>
  <c r="BI15" i="9"/>
  <c r="BJ15" i="9"/>
  <c r="BM15" i="9"/>
  <c r="BO15" i="9"/>
  <c r="BQ15" i="9"/>
  <c r="BW15" i="9"/>
  <c r="BX15" i="9"/>
  <c r="CA15" i="9"/>
  <c r="CC15" i="9"/>
  <c r="CE15" i="9"/>
  <c r="E16" i="9"/>
  <c r="F16" i="9"/>
  <c r="I16" i="9"/>
  <c r="K16" i="9"/>
  <c r="M16" i="9"/>
  <c r="S16" i="9"/>
  <c r="T16" i="9"/>
  <c r="W16" i="9"/>
  <c r="Y16" i="9"/>
  <c r="AA16" i="9"/>
  <c r="AG16" i="9"/>
  <c r="AH16" i="9"/>
  <c r="AK16" i="9"/>
  <c r="AM16" i="9"/>
  <c r="AO16" i="9"/>
  <c r="AU16" i="9"/>
  <c r="AV16" i="9"/>
  <c r="AY16" i="9"/>
  <c r="BA16" i="9"/>
  <c r="BC16" i="9"/>
  <c r="BI16" i="9"/>
  <c r="BJ16" i="9"/>
  <c r="BM16" i="9"/>
  <c r="BO16" i="9"/>
  <c r="BQ16" i="9"/>
  <c r="BW16" i="9"/>
  <c r="BX16" i="9"/>
  <c r="CA16" i="9"/>
  <c r="CC16" i="9"/>
  <c r="CE16" i="9"/>
  <c r="E17" i="9"/>
  <c r="F17" i="9"/>
  <c r="I17" i="9"/>
  <c r="K17" i="9"/>
  <c r="M17" i="9"/>
  <c r="S17" i="9"/>
  <c r="T17" i="9"/>
  <c r="W17" i="9"/>
  <c r="Y17" i="9"/>
  <c r="AA17" i="9"/>
  <c r="AG17" i="9"/>
  <c r="AH17" i="9"/>
  <c r="AK17" i="9"/>
  <c r="AM17" i="9"/>
  <c r="AO17" i="9"/>
  <c r="AU17" i="9"/>
  <c r="AV17" i="9"/>
  <c r="AY17" i="9"/>
  <c r="BA17" i="9"/>
  <c r="BC17" i="9"/>
  <c r="BI17" i="9"/>
  <c r="BJ17" i="9"/>
  <c r="BM17" i="9"/>
  <c r="BO17" i="9"/>
  <c r="BQ17" i="9"/>
  <c r="BW17" i="9"/>
  <c r="BX17" i="9"/>
  <c r="CA17" i="9"/>
  <c r="CC17" i="9"/>
  <c r="CE17" i="9"/>
  <c r="E18" i="9"/>
  <c r="F18" i="9"/>
  <c r="I18" i="9"/>
  <c r="K18" i="9"/>
  <c r="M18" i="9"/>
  <c r="S18" i="9"/>
  <c r="T18" i="9"/>
  <c r="W18" i="9"/>
  <c r="Y18" i="9"/>
  <c r="AA18" i="9"/>
  <c r="AG18" i="9"/>
  <c r="AH18" i="9"/>
  <c r="AK18" i="9"/>
  <c r="AM18" i="9"/>
  <c r="AO18" i="9"/>
  <c r="AU18" i="9"/>
  <c r="AV18" i="9"/>
  <c r="AY18" i="9"/>
  <c r="BA18" i="9"/>
  <c r="BC18" i="9"/>
  <c r="BI18" i="9"/>
  <c r="BJ18" i="9"/>
  <c r="BM18" i="9"/>
  <c r="BO18" i="9"/>
  <c r="BQ18" i="9"/>
  <c r="BW18" i="9"/>
  <c r="BX18" i="9"/>
  <c r="CA18" i="9"/>
  <c r="CC18" i="9"/>
  <c r="CE18" i="9"/>
  <c r="E19" i="9"/>
  <c r="F19" i="9"/>
  <c r="I19" i="9"/>
  <c r="K19" i="9"/>
  <c r="M19" i="9"/>
  <c r="S19" i="9"/>
  <c r="T19" i="9"/>
  <c r="W19" i="9"/>
  <c r="Y19" i="9"/>
  <c r="AA19" i="9"/>
  <c r="AG19" i="9"/>
  <c r="AH19" i="9"/>
  <c r="AK19" i="9"/>
  <c r="AM19" i="9"/>
  <c r="AO19" i="9"/>
  <c r="AU19" i="9"/>
  <c r="AV19" i="9"/>
  <c r="AY19" i="9"/>
  <c r="BA19" i="9"/>
  <c r="BC19" i="9"/>
  <c r="BI19" i="9"/>
  <c r="BJ19" i="9"/>
  <c r="BM19" i="9"/>
  <c r="BO19" i="9"/>
  <c r="BQ19" i="9"/>
  <c r="BW19" i="9"/>
  <c r="BX19" i="9"/>
  <c r="CA19" i="9"/>
  <c r="CC19" i="9"/>
  <c r="CE19" i="9"/>
  <c r="E21" i="9"/>
  <c r="F21" i="9"/>
  <c r="I21" i="9"/>
  <c r="F9" i="11" s="1"/>
  <c r="K21" i="9"/>
  <c r="M21" i="9"/>
  <c r="S21" i="9"/>
  <c r="T21" i="9"/>
  <c r="W21" i="9"/>
  <c r="Y21" i="9"/>
  <c r="AA21" i="9"/>
  <c r="AG21" i="9"/>
  <c r="AH21" i="9"/>
  <c r="AK21" i="9"/>
  <c r="F13" i="11" s="1"/>
  <c r="AM21" i="9"/>
  <c r="AO21" i="9"/>
  <c r="AU21" i="9"/>
  <c r="AV21" i="9"/>
  <c r="AY21" i="9"/>
  <c r="BA21" i="9"/>
  <c r="BC21" i="9"/>
  <c r="BI21" i="9"/>
  <c r="BJ21" i="9"/>
  <c r="BM21" i="9"/>
  <c r="F17" i="11" s="1"/>
  <c r="BO21" i="9"/>
  <c r="BQ21" i="9"/>
  <c r="BW21" i="9"/>
  <c r="BX21" i="9"/>
  <c r="CA21" i="9"/>
  <c r="CC21" i="9"/>
  <c r="CE21" i="9"/>
  <c r="E22" i="9"/>
  <c r="F22" i="9"/>
  <c r="I22" i="9"/>
  <c r="K22" i="9"/>
  <c r="M22" i="9"/>
  <c r="S22" i="9"/>
  <c r="T22" i="9"/>
  <c r="W22" i="9"/>
  <c r="Y22" i="9"/>
  <c r="AA22" i="9"/>
  <c r="AG22" i="9"/>
  <c r="AH22" i="9"/>
  <c r="AK22" i="9"/>
  <c r="AM22" i="9"/>
  <c r="AO22" i="9"/>
  <c r="AU22" i="9"/>
  <c r="AV22" i="9"/>
  <c r="AY22" i="9"/>
  <c r="BA22" i="9"/>
  <c r="BC22" i="9"/>
  <c r="BI22" i="9"/>
  <c r="BJ22" i="9"/>
  <c r="BM22" i="9"/>
  <c r="BO22" i="9"/>
  <c r="BQ22" i="9"/>
  <c r="BW22" i="9"/>
  <c r="BX22" i="9"/>
  <c r="CA22" i="9"/>
  <c r="CC22" i="9"/>
  <c r="CE22" i="9"/>
  <c r="E23" i="9"/>
  <c r="F23" i="9"/>
  <c r="I23" i="9"/>
  <c r="K23" i="9"/>
  <c r="M23" i="9"/>
  <c r="S23" i="9"/>
  <c r="T23" i="9"/>
  <c r="W23" i="9"/>
  <c r="Y23" i="9"/>
  <c r="AA23" i="9"/>
  <c r="AG23" i="9"/>
  <c r="AH23" i="9"/>
  <c r="AK23" i="9"/>
  <c r="AM23" i="9"/>
  <c r="AO23" i="9"/>
  <c r="AU23" i="9"/>
  <c r="AV23" i="9"/>
  <c r="AY23" i="9"/>
  <c r="BA23" i="9"/>
  <c r="BC23" i="9"/>
  <c r="BI23" i="9"/>
  <c r="BJ23" i="9"/>
  <c r="BM23" i="9"/>
  <c r="BO23" i="9"/>
  <c r="BQ23" i="9"/>
  <c r="BW23" i="9"/>
  <c r="BX23" i="9"/>
  <c r="CA23" i="9"/>
  <c r="CC23" i="9"/>
  <c r="CE23" i="9"/>
  <c r="E24" i="9"/>
  <c r="F24" i="9"/>
  <c r="I24" i="9"/>
  <c r="K24" i="9"/>
  <c r="M24" i="9"/>
  <c r="S24" i="9"/>
  <c r="T24" i="9"/>
  <c r="W24" i="9"/>
  <c r="Y24" i="9"/>
  <c r="AA24" i="9"/>
  <c r="AG24" i="9"/>
  <c r="AH24" i="9"/>
  <c r="AK24" i="9"/>
  <c r="AM24" i="9"/>
  <c r="AO24" i="9"/>
  <c r="AU24" i="9"/>
  <c r="AV24" i="9"/>
  <c r="AY24" i="9"/>
  <c r="BA24" i="9"/>
  <c r="BC24" i="9"/>
  <c r="BI24" i="9"/>
  <c r="BJ24" i="9"/>
  <c r="BM24" i="9"/>
  <c r="BO24" i="9"/>
  <c r="BQ24" i="9"/>
  <c r="BW24" i="9"/>
  <c r="BX24" i="9"/>
  <c r="CA24" i="9"/>
  <c r="CC24" i="9"/>
  <c r="CE24" i="9"/>
  <c r="E25" i="9"/>
  <c r="F25" i="9"/>
  <c r="I25" i="9"/>
  <c r="K25" i="9"/>
  <c r="M25" i="9"/>
  <c r="S25" i="9"/>
  <c r="T25" i="9"/>
  <c r="W25" i="9"/>
  <c r="Y25" i="9"/>
  <c r="AA25" i="9"/>
  <c r="AG25" i="9"/>
  <c r="AH25" i="9"/>
  <c r="AK25" i="9"/>
  <c r="AM25" i="9"/>
  <c r="AO25" i="9"/>
  <c r="AU25" i="9"/>
  <c r="AV25" i="9"/>
  <c r="AY25" i="9"/>
  <c r="BA25" i="9"/>
  <c r="BC25" i="9"/>
  <c r="BI25" i="9"/>
  <c r="BJ25" i="9"/>
  <c r="BM25" i="9"/>
  <c r="BO25" i="9"/>
  <c r="BQ25" i="9"/>
  <c r="BW25" i="9"/>
  <c r="BX25" i="9"/>
  <c r="CA25" i="9"/>
  <c r="CC25" i="9"/>
  <c r="CE25" i="9"/>
  <c r="E26" i="9"/>
  <c r="F26" i="9"/>
  <c r="I26" i="9"/>
  <c r="K26" i="9"/>
  <c r="M26" i="9"/>
  <c r="S26" i="9"/>
  <c r="T26" i="9"/>
  <c r="W26" i="9"/>
  <c r="Y26" i="9"/>
  <c r="AA26" i="9"/>
  <c r="AG26" i="9"/>
  <c r="AH26" i="9"/>
  <c r="AK26" i="9"/>
  <c r="AM26" i="9"/>
  <c r="AO26" i="9"/>
  <c r="AU26" i="9"/>
  <c r="AV26" i="9"/>
  <c r="AY26" i="9"/>
  <c r="BA26" i="9"/>
  <c r="BC26" i="9"/>
  <c r="BI26" i="9"/>
  <c r="BJ26" i="9"/>
  <c r="BM26" i="9"/>
  <c r="BO26" i="9"/>
  <c r="BQ26" i="9"/>
  <c r="BW26" i="9"/>
  <c r="BX26" i="9"/>
  <c r="CA26" i="9"/>
  <c r="CC26" i="9"/>
  <c r="CE26" i="9"/>
  <c r="E27" i="9"/>
  <c r="F27" i="9"/>
  <c r="I27" i="9"/>
  <c r="K27" i="9"/>
  <c r="M27" i="9"/>
  <c r="S27" i="9"/>
  <c r="T27" i="9"/>
  <c r="W27" i="9"/>
  <c r="Y27" i="9"/>
  <c r="AA27" i="9"/>
  <c r="AG27" i="9"/>
  <c r="AH27" i="9"/>
  <c r="AK27" i="9"/>
  <c r="AM27" i="9"/>
  <c r="AO27" i="9"/>
  <c r="AU27" i="9"/>
  <c r="AV27" i="9"/>
  <c r="AY27" i="9"/>
  <c r="BA27" i="9"/>
  <c r="BC27" i="9"/>
  <c r="BI27" i="9"/>
  <c r="BJ27" i="9"/>
  <c r="BM27" i="9"/>
  <c r="BO27" i="9"/>
  <c r="BQ27" i="9"/>
  <c r="BW27" i="9"/>
  <c r="BX27" i="9"/>
  <c r="CA27" i="9"/>
  <c r="CC27" i="9"/>
  <c r="CE27" i="9"/>
  <c r="E28" i="9"/>
  <c r="F28" i="9"/>
  <c r="I28" i="9"/>
  <c r="K28" i="9"/>
  <c r="M28" i="9"/>
  <c r="S28" i="9"/>
  <c r="T28" i="9"/>
  <c r="W28" i="9"/>
  <c r="Y28" i="9"/>
  <c r="AA28" i="9"/>
  <c r="AG28" i="9"/>
  <c r="AH28" i="9"/>
  <c r="AK28" i="9"/>
  <c r="AM28" i="9"/>
  <c r="AO28" i="9"/>
  <c r="AU28" i="9"/>
  <c r="AV28" i="9"/>
  <c r="AY28" i="9"/>
  <c r="BA28" i="9"/>
  <c r="BC28" i="9"/>
  <c r="BI28" i="9"/>
  <c r="BJ28" i="9"/>
  <c r="BM28" i="9"/>
  <c r="BO28" i="9"/>
  <c r="BQ28" i="9"/>
  <c r="BW28" i="9"/>
  <c r="BX28" i="9"/>
  <c r="CA28" i="9"/>
  <c r="CC28" i="9"/>
  <c r="CE28" i="9"/>
  <c r="E29" i="9"/>
  <c r="F29" i="9"/>
  <c r="I29" i="9"/>
  <c r="K29" i="9"/>
  <c r="M29" i="9"/>
  <c r="S29" i="9"/>
  <c r="T29" i="9"/>
  <c r="W29" i="9"/>
  <c r="Y29" i="9"/>
  <c r="AA29" i="9"/>
  <c r="AG29" i="9"/>
  <c r="AH29" i="9"/>
  <c r="AK29" i="9"/>
  <c r="AM29" i="9"/>
  <c r="AO29" i="9"/>
  <c r="AU29" i="9"/>
  <c r="AV29" i="9"/>
  <c r="AY29" i="9"/>
  <c r="BA29" i="9"/>
  <c r="BC29" i="9"/>
  <c r="BI29" i="9"/>
  <c r="BJ29" i="9"/>
  <c r="BM29" i="9"/>
  <c r="BO29" i="9"/>
  <c r="BQ29" i="9"/>
  <c r="BW29" i="9"/>
  <c r="BX29" i="9"/>
  <c r="CA29" i="9"/>
  <c r="CC29" i="9"/>
  <c r="CE29" i="9"/>
  <c r="E30" i="9"/>
  <c r="F30" i="9"/>
  <c r="I30" i="9"/>
  <c r="K30" i="9"/>
  <c r="M30" i="9"/>
  <c r="S30" i="9"/>
  <c r="T30" i="9"/>
  <c r="W30" i="9"/>
  <c r="Y30" i="9"/>
  <c r="AA30" i="9"/>
  <c r="AG30" i="9"/>
  <c r="AH30" i="9"/>
  <c r="AK30" i="9"/>
  <c r="AM30" i="9"/>
  <c r="AO30" i="9"/>
  <c r="AU30" i="9"/>
  <c r="AV30" i="9"/>
  <c r="AY30" i="9"/>
  <c r="BA30" i="9"/>
  <c r="BC30" i="9"/>
  <c r="BI30" i="9"/>
  <c r="BJ30" i="9"/>
  <c r="BM30" i="9"/>
  <c r="BO30" i="9"/>
  <c r="BQ30" i="9"/>
  <c r="BW30" i="9"/>
  <c r="BX30" i="9"/>
  <c r="CA30" i="9"/>
  <c r="CC30" i="9"/>
  <c r="CE30" i="9"/>
  <c r="Q13" i="7" l="1"/>
  <c r="N13" i="7"/>
  <c r="L13" i="7"/>
  <c r="BT3" i="9"/>
  <c r="BF3" i="9"/>
  <c r="B3" i="9"/>
  <c r="G11" i="11" s="1"/>
  <c r="P3" i="9"/>
  <c r="BF3" i="3"/>
  <c r="F3" i="3" s="1"/>
  <c r="AR3" i="9"/>
  <c r="I8" i="7"/>
  <c r="T8" i="7"/>
  <c r="P8" i="7"/>
  <c r="N8" i="7"/>
  <c r="U8" i="7"/>
  <c r="J8" i="7"/>
  <c r="BD3" i="3"/>
  <c r="BD4" i="3" s="1"/>
  <c r="E6" i="2"/>
  <c r="R8" i="7"/>
  <c r="M8" i="7"/>
  <c r="H8" i="7"/>
  <c r="CD3" i="9"/>
  <c r="BB3" i="9"/>
  <c r="Q8" i="7"/>
  <c r="L8" i="7"/>
  <c r="R13" i="7"/>
  <c r="M13" i="7"/>
  <c r="H13" i="7"/>
  <c r="U13" i="7"/>
  <c r="P13" i="7"/>
  <c r="J13" i="7"/>
  <c r="V8" i="5"/>
  <c r="L8" i="5" s="1"/>
  <c r="V15" i="5"/>
  <c r="M15" i="5" s="1"/>
  <c r="V16" i="5"/>
  <c r="L16" i="5" s="1"/>
  <c r="V13" i="5"/>
  <c r="L13" i="5" s="1"/>
  <c r="V11" i="5"/>
  <c r="M11" i="5" s="1"/>
  <c r="V10" i="5"/>
  <c r="L10" i="5" s="1"/>
  <c r="V9" i="5"/>
  <c r="L9" i="5" s="1"/>
  <c r="V6" i="5"/>
  <c r="M6" i="5" s="1"/>
  <c r="V5" i="5"/>
  <c r="M5" i="5" s="1"/>
  <c r="V14" i="5"/>
  <c r="V12" i="5"/>
  <c r="F19" i="11"/>
  <c r="F11" i="11"/>
  <c r="F18" i="11"/>
  <c r="F10" i="11"/>
  <c r="Z3" i="9"/>
  <c r="V7" i="5"/>
  <c r="E20" i="3"/>
  <c r="E12" i="3"/>
  <c r="E4" i="3"/>
  <c r="D16" i="11"/>
  <c r="E16" i="11"/>
  <c r="D8" i="11"/>
  <c r="E8" i="11" s="1"/>
  <c r="E2" i="2"/>
  <c r="F16" i="11"/>
  <c r="F8" i="11"/>
  <c r="BP3" i="9"/>
  <c r="L3" i="9"/>
  <c r="C22" i="3"/>
  <c r="C14" i="3"/>
  <c r="C6" i="3"/>
  <c r="F15" i="11"/>
  <c r="F14" i="11"/>
  <c r="E24" i="3"/>
  <c r="E16" i="3"/>
  <c r="E8" i="3"/>
  <c r="D12" i="11"/>
  <c r="E12" i="11"/>
  <c r="F12" i="11"/>
  <c r="C26" i="3"/>
  <c r="C18" i="3"/>
  <c r="C10" i="3"/>
  <c r="AZ3" i="3"/>
  <c r="M16" i="5" l="1"/>
  <c r="L15" i="5"/>
  <c r="M8" i="5"/>
  <c r="L11" i="5"/>
  <c r="M10" i="5"/>
  <c r="L5" i="5"/>
  <c r="G14" i="11"/>
  <c r="G6" i="11"/>
  <c r="G21" i="11" s="1"/>
  <c r="G17" i="11"/>
  <c r="G16" i="11"/>
  <c r="G15" i="11"/>
  <c r="D3" i="3"/>
  <c r="G9" i="11"/>
  <c r="BF4" i="3"/>
  <c r="F4" i="3" s="1"/>
  <c r="G12" i="11"/>
  <c r="G10" i="11"/>
  <c r="G19" i="11"/>
  <c r="G8" i="11"/>
  <c r="G18" i="11"/>
  <c r="G13" i="11"/>
  <c r="L6" i="5"/>
  <c r="M9" i="5"/>
  <c r="M13" i="5"/>
  <c r="D4" i="3"/>
  <c r="BD5" i="3"/>
  <c r="M7" i="5"/>
  <c r="L7" i="5"/>
  <c r="M12" i="5"/>
  <c r="L12" i="5"/>
  <c r="F21" i="11"/>
  <c r="D21" i="11"/>
  <c r="E21" i="11" s="1"/>
  <c r="L14" i="5"/>
  <c r="M14" i="5"/>
  <c r="K6" i="11"/>
  <c r="K21" i="11" s="1"/>
  <c r="K11" i="11"/>
  <c r="K15" i="11"/>
  <c r="K19" i="11"/>
  <c r="K9" i="11"/>
  <c r="K13" i="11"/>
  <c r="K17" i="11"/>
  <c r="K10" i="11"/>
  <c r="K14" i="11"/>
  <c r="K18" i="11"/>
  <c r="K8" i="11"/>
  <c r="K16" i="11"/>
  <c r="K12" i="11"/>
  <c r="AX3" i="3"/>
  <c r="AY3" i="3"/>
  <c r="BF5" i="3" l="1"/>
  <c r="BF6" i="3" s="1"/>
  <c r="D5" i="3"/>
  <c r="D8" i="4" s="1"/>
  <c r="E8" i="4" s="1"/>
  <c r="BD6" i="3"/>
  <c r="R3" i="9" l="1"/>
  <c r="AF3" i="9"/>
  <c r="AT3" i="9"/>
  <c r="BV3" i="9"/>
  <c r="D3" i="9"/>
  <c r="BH3" i="9"/>
  <c r="F5" i="3"/>
  <c r="F8" i="4" s="1"/>
  <c r="H2" i="7" s="1"/>
  <c r="F6" i="3"/>
  <c r="BF7" i="3"/>
  <c r="D6" i="3"/>
  <c r="BD7" i="3"/>
  <c r="F10" i="7" l="1"/>
  <c r="U10" i="7"/>
  <c r="Q10" i="7"/>
  <c r="R10" i="7"/>
  <c r="P10" i="7"/>
  <c r="L10" i="7"/>
  <c r="N10" i="7"/>
  <c r="T10" i="7"/>
  <c r="M10" i="7"/>
  <c r="J10" i="7"/>
  <c r="I10" i="7"/>
  <c r="H10" i="7"/>
  <c r="H10" i="11"/>
  <c r="H6" i="11"/>
  <c r="H21" i="11" s="1"/>
  <c r="H16" i="11"/>
  <c r="H12" i="11"/>
  <c r="H9" i="11"/>
  <c r="H18" i="11"/>
  <c r="H14" i="11"/>
  <c r="H13" i="11"/>
  <c r="H15" i="11"/>
  <c r="H11" i="11"/>
  <c r="H19" i="11"/>
  <c r="H17" i="11"/>
  <c r="BD8" i="3"/>
  <c r="D7" i="3"/>
  <c r="F7" i="3"/>
  <c r="BF8" i="3"/>
  <c r="H8" i="11" l="1"/>
  <c r="F8" i="3"/>
  <c r="F9" i="4" s="1"/>
  <c r="L2" i="7" s="1"/>
  <c r="BF9" i="3"/>
  <c r="D8" i="3"/>
  <c r="D9" i="4" s="1"/>
  <c r="E9" i="4" s="1"/>
  <c r="BD9" i="3"/>
  <c r="F11" i="7" l="1"/>
  <c r="M11" i="7"/>
  <c r="T11" i="7"/>
  <c r="J11" i="7"/>
  <c r="L11" i="7"/>
  <c r="R11" i="7"/>
  <c r="P11" i="7"/>
  <c r="Q11" i="7"/>
  <c r="I11" i="7"/>
  <c r="U11" i="7"/>
  <c r="H11" i="7"/>
  <c r="N11" i="7"/>
  <c r="V3" i="9"/>
  <c r="AX3" i="9"/>
  <c r="AJ3" i="9"/>
  <c r="BZ3" i="9"/>
  <c r="BL3" i="9"/>
  <c r="H3" i="9"/>
  <c r="D9" i="3"/>
  <c r="BD10" i="3"/>
  <c r="BF10" i="3"/>
  <c r="F9" i="3"/>
  <c r="I9" i="11" l="1"/>
  <c r="M11" i="9"/>
  <c r="I11" i="11"/>
  <c r="M10" i="9"/>
  <c r="I6" i="11"/>
  <c r="I21" i="11" s="1"/>
  <c r="I17" i="11"/>
  <c r="I12" i="11"/>
  <c r="I10" i="11"/>
  <c r="I16" i="11"/>
  <c r="I8" i="11"/>
  <c r="I14" i="11"/>
  <c r="I15" i="11"/>
  <c r="I18" i="11"/>
  <c r="I13" i="11"/>
  <c r="I19" i="11"/>
  <c r="D10" i="3"/>
  <c r="D10" i="4" s="1"/>
  <c r="E10" i="4" s="1"/>
  <c r="BD11" i="3"/>
  <c r="F10" i="3"/>
  <c r="F10" i="4" s="1"/>
  <c r="P2" i="7" s="1"/>
  <c r="BF11" i="3"/>
  <c r="F12" i="7" l="1"/>
  <c r="I12" i="7"/>
  <c r="H12" i="7"/>
  <c r="L12" i="7"/>
  <c r="Q12" i="7"/>
  <c r="T12" i="7"/>
  <c r="R12" i="7"/>
  <c r="U12" i="7"/>
  <c r="J12" i="7"/>
  <c r="N12" i="7"/>
  <c r="M12" i="7"/>
  <c r="P12" i="7"/>
  <c r="X3" i="9"/>
  <c r="CB3" i="9"/>
  <c r="AL3" i="9"/>
  <c r="BN3" i="9"/>
  <c r="J3" i="9"/>
  <c r="AZ3" i="9"/>
  <c r="F11" i="3"/>
  <c r="BF12" i="3"/>
  <c r="BD12" i="3"/>
  <c r="D11" i="3"/>
  <c r="J13" i="11" l="1"/>
  <c r="J10" i="11"/>
  <c r="J11" i="11"/>
  <c r="J6" i="11"/>
  <c r="J21" i="11" s="1"/>
  <c r="J9" i="11"/>
  <c r="J12" i="11"/>
  <c r="J15" i="11"/>
  <c r="J17" i="11"/>
  <c r="J14" i="11"/>
  <c r="J16" i="11"/>
  <c r="J19" i="11"/>
  <c r="J8" i="11"/>
  <c r="J18" i="11"/>
  <c r="F12" i="3"/>
  <c r="BF13" i="3"/>
  <c r="D12" i="3"/>
  <c r="BD13" i="3"/>
  <c r="D13" i="3" l="1"/>
  <c r="BD14" i="3"/>
  <c r="BF14" i="3"/>
  <c r="F13" i="3"/>
  <c r="F14" i="3" l="1"/>
  <c r="BF15" i="3"/>
  <c r="D14" i="3"/>
  <c r="BD15" i="3"/>
  <c r="BD16" i="3" l="1"/>
  <c r="D15" i="3"/>
  <c r="F15" i="3"/>
  <c r="BF16" i="3"/>
  <c r="D16" i="3" l="1"/>
  <c r="BD17" i="3"/>
  <c r="F16" i="3"/>
  <c r="BF17" i="3"/>
  <c r="BF18" i="3" l="1"/>
  <c r="F17" i="3"/>
  <c r="D17" i="3"/>
  <c r="BD18" i="3"/>
  <c r="D18" i="3" l="1"/>
  <c r="BD19" i="3"/>
  <c r="F18" i="3"/>
  <c r="BF19" i="3"/>
  <c r="F19" i="3" l="1"/>
  <c r="BF20" i="3"/>
  <c r="BD20" i="3"/>
  <c r="D19" i="3"/>
  <c r="F20" i="3" l="1"/>
  <c r="BF21" i="3"/>
  <c r="D20" i="3"/>
  <c r="BD21" i="3"/>
  <c r="BF22" i="3" l="1"/>
  <c r="F21" i="3"/>
  <c r="D21" i="3"/>
  <c r="BD22" i="3"/>
  <c r="F22" i="3" l="1"/>
  <c r="BF23" i="3"/>
  <c r="D22" i="3"/>
  <c r="BD23" i="3"/>
  <c r="F23" i="3" l="1"/>
  <c r="BF24" i="3"/>
  <c r="BD24" i="3"/>
  <c r="D23" i="3"/>
  <c r="D24" i="3" l="1"/>
  <c r="BD25" i="3"/>
  <c r="F24" i="3"/>
  <c r="BF25" i="3"/>
  <c r="D25" i="3" l="1"/>
  <c r="BD26" i="3"/>
  <c r="D26" i="3" s="1"/>
  <c r="BF26" i="3"/>
  <c r="F26" i="3" s="1"/>
  <c r="F25" i="3"/>
</calcChain>
</file>

<file path=xl/comments1.xml><?xml version="1.0" encoding="utf-8"?>
<comments xmlns="http://schemas.openxmlformats.org/spreadsheetml/2006/main">
  <authors>
    <author>BILSA User</author>
  </authors>
  <commentList>
    <comment ref="A1" authorId="0" shapeId="0">
      <text>
        <r>
          <rPr>
            <b/>
            <sz val="8"/>
            <color indexed="81"/>
            <rFont val="Tahoma"/>
            <family val="2"/>
          </rPr>
          <t>Worksheet 2 is a "partial " cash flow budget.  Thus, it is not intended to reflect profitability, rather to estimate the price needed to meet cash flow requirements (production costs, operating costs, and other farm business and family goals).
The term "partial" means that it is a cash flow budget for those cash items to be paid out of this years marketings.  For example, you may be purchasing a new TMR this year.  The cash outlay for the TMR is a cash need.  However, the "partial" cash flow budget on worksheet 2 should capture only that part of the cash outlay for the TMR that is to come out of this year's revenue.  If you are using some savings from prior years' income to pay some of the cash outlay, that portion would not be reflected in worksheet 2.  Only those cash outlays that are to be paid by revenue earned this coming year should be included on worksheet 2.
Thus, worksheet 2 should include all expenses that are on a schedule F plus all cash outlays for items such as:
-  principal payments
-  asset replacement
-  family living goals (broken down as much
    as you choose)
-  cash payment to unpaid labor and
    management that is not included on
    schedule F if you plan to make a cash
    payment to it.
-  any other farm business goals that you
    want to make a cash payment to out of
    this year's marketings.</t>
        </r>
      </text>
    </comment>
    <comment ref="B2" authorId="0" shapeId="0">
      <text>
        <r>
          <rPr>
            <b/>
            <sz val="8"/>
            <color indexed="81"/>
            <rFont val="Tahoma"/>
            <family val="2"/>
          </rPr>
          <t xml:space="preserve">Worksheet 1, line 8 shows the value for the last three years (the average is shown to the right of this worksheet).  Use these historical values to estimate the value for the coming year.  Adjust for increasing/decreasing number of cows, production per cow, etc.  </t>
        </r>
      </text>
    </comment>
    <comment ref="B5" authorId="0" shapeId="0">
      <text>
        <r>
          <rPr>
            <b/>
            <sz val="8"/>
            <color indexed="81"/>
            <rFont val="Tahoma"/>
            <family val="2"/>
          </rPr>
          <t>Worksheet 1 shows the value for the last three years (the average for the last three years is shown to the right of this worksheet).  Use these historical values to estimate the value for the coming year.  Adjust for increasing/decreasing costs and prices, more/less expected production, operation changes, etc.</t>
        </r>
      </text>
    </comment>
    <comment ref="B9" authorId="0" shapeId="0">
      <text>
        <r>
          <rPr>
            <b/>
            <sz val="8"/>
            <color indexed="81"/>
            <rFont val="Tahoma"/>
            <family val="2"/>
          </rPr>
          <t>The "Farm Business and Family Goals" section is a place for you to state what farm business and family goals, other than the production costs listed above, that you want this year's revenues to pay for.  For example, farm business goals might include the cash outlay to be paid out of this year's sales for equity for expansion, remodeling, new calf barn construction, new TMR, unpaid labor and management, etc.  
Family goals might include a vacation, remodeling the kitchen, 25th wedding anniversary trip, or savings for college educations.  Typically, budgets will have these types of expenses lumped together in a line item titled "family living".  You may choose to leave family goals as just one item called "family living".  However, if there is certain family living goals that have a higher priority than others, then worksheet 2 provides a means to account for those priorities and plan your marketing accordingly.  
Items can be broken down into smaller parts or aggregated as much as you wish.  For example, you may want to budget in a minimum cash payment to yourself for your unpaid labor and management, with an additional line item for payment to yourself beyond just a minimum.  See the Bella Acres example Marketing plan for illustrations of this.  
Remember, the goal is to discover what milk price targets you need to pay for differing levels of cash coverage.  In the end, it is your plan so structure it in what ever way works best for you.  
Items that might be included in this section are cash outlays to be paid out of this year's sales such as principal payments, asset replacement, family living goals (broken down as much as you choose), cash payment to unpaid labor and management that is not included on schedule F if you plan to make a cash payment to it, any other farm business goals that you want to make a cash payment to out of this year's marketings.</t>
        </r>
      </text>
    </comment>
  </commentList>
</comments>
</file>

<file path=xl/comments2.xml><?xml version="1.0" encoding="utf-8"?>
<comments xmlns="http://schemas.openxmlformats.org/spreadsheetml/2006/main">
  <authors>
    <author>BILSA User</author>
  </authors>
  <commentList>
    <comment ref="D2" authorId="0" shapeId="0">
      <text>
        <r>
          <rPr>
            <b/>
            <sz val="8"/>
            <color indexed="81"/>
            <rFont val="Tahoma"/>
            <family val="2"/>
          </rPr>
          <t>To find the cumulative value, add the previous cumulative total to column C value in that row.  For example:
                                     Cumulative
    Column     Column      Column
         A               C                D            Calculation
         1            20,000       20,000        [0 + 20,000]
         2           10,000        30,000        [20,000 + 10,000]
         3             7,000        37,000        [30,000 + 7,000]
         4           11,700        48,700        [37,000 + 11,700]</t>
        </r>
      </text>
    </comment>
    <comment ref="F2" authorId="0" shapeId="0">
      <text>
        <r>
          <rPr>
            <b/>
            <sz val="8"/>
            <color indexed="81"/>
            <rFont val="Tahoma"/>
            <family val="2"/>
          </rPr>
          <t>To find the cumulative value, add the previous cumulative total to column E value in that row.  For example:
                                      Cumulative
    Column     Column       Column
         A               E                 F            Calculation
         1            20,000       20,000        [0 + 20,000]
         2           10,000        30,000        [20,000 + 10,000]
         3             7,000        37,000        [30,000 + 7,000]
         4           11,700        48,700        [37,000 + 11,700]</t>
        </r>
      </text>
    </comment>
  </commentList>
</comments>
</file>

<file path=xl/comments3.xml><?xml version="1.0" encoding="utf-8"?>
<comments xmlns="http://schemas.openxmlformats.org/spreadsheetml/2006/main">
  <authors>
    <author>BILSA User</author>
  </authors>
  <commentList>
    <comment ref="B4" authorId="0" shapeId="0">
      <text>
        <r>
          <rPr>
            <b/>
            <sz val="8"/>
            <color indexed="81"/>
            <rFont val="Tahoma"/>
            <family val="2"/>
          </rPr>
          <t>Use your milk checks to record what you received for your milk each month.  Remember to record the appropriate month.  For example, you will not know January's mailbox price until your final milk check for January arrives in mid February.</t>
        </r>
      </text>
    </comment>
    <comment ref="E4" authorId="0" shapeId="0">
      <text>
        <r>
          <rPr>
            <b/>
            <sz val="8"/>
            <color indexed="81"/>
            <rFont val="Tahoma"/>
            <family val="2"/>
          </rPr>
          <t>Use your milk checks to record what you received for your milk each month.  Remember to record the appropriate month.  For example, you will not know January's mailbox price until your final milk check for January arrives in mid February.</t>
        </r>
      </text>
    </comment>
    <comment ref="H4" authorId="0" shapeId="0">
      <text>
        <r>
          <rPr>
            <b/>
            <sz val="8"/>
            <color indexed="81"/>
            <rFont val="Tahoma"/>
            <family val="2"/>
          </rPr>
          <t>Use your milk checks to record what you received for your milk each month.  Remember to record the appropriate month.  For example, you will not know January's mailbox price until your final milk check for January arrives in mid February.</t>
        </r>
      </text>
    </comment>
    <comment ref="K4" authorId="0" shapeId="0">
      <text>
        <r>
          <rPr>
            <b/>
            <sz val="8"/>
            <color indexed="81"/>
            <rFont val="Tahoma"/>
            <family val="2"/>
          </rPr>
          <t>Record your estimate of what you believe the basis will be for each month in the coming year.  Be sure to read footnote 1 for further instructions.</t>
        </r>
      </text>
    </comment>
  </commentList>
</comments>
</file>

<file path=xl/comments4.xml><?xml version="1.0" encoding="utf-8"?>
<comments xmlns="http://schemas.openxmlformats.org/spreadsheetml/2006/main">
  <authors>
    <author>BILSA User</author>
  </authors>
  <commentList>
    <comment ref="D8" authorId="0" shapeId="0">
      <text>
        <r>
          <rPr>
            <b/>
            <sz val="11"/>
            <color indexed="81"/>
            <rFont val="Tahoma"/>
            <family val="2"/>
          </rPr>
          <t>What level of production does the contract cover.</t>
        </r>
      </text>
    </comment>
    <comment ref="R8" authorId="0" shapeId="0">
      <text>
        <r>
          <rPr>
            <b/>
            <sz val="11"/>
            <color indexed="81"/>
            <rFont val="Tahoma"/>
            <family val="2"/>
          </rPr>
          <t>What level of production does the contract cover.</t>
        </r>
      </text>
    </comment>
    <comment ref="AF8" authorId="0" shapeId="0">
      <text>
        <r>
          <rPr>
            <b/>
            <sz val="11"/>
            <color indexed="81"/>
            <rFont val="Tahoma"/>
            <family val="2"/>
          </rPr>
          <t>What level of production does the contract cover.</t>
        </r>
      </text>
    </comment>
    <comment ref="AT8" authorId="0" shapeId="0">
      <text>
        <r>
          <rPr>
            <b/>
            <sz val="11"/>
            <color indexed="81"/>
            <rFont val="Tahoma"/>
            <family val="2"/>
          </rPr>
          <t>What level of production does the contract cover.</t>
        </r>
      </text>
    </comment>
    <comment ref="BH8" authorId="0" shapeId="0">
      <text>
        <r>
          <rPr>
            <b/>
            <sz val="11"/>
            <color indexed="81"/>
            <rFont val="Tahoma"/>
            <family val="2"/>
          </rPr>
          <t>What level of production does the contract cover.</t>
        </r>
      </text>
    </comment>
    <comment ref="BV8" authorId="0" shapeId="0">
      <text>
        <r>
          <rPr>
            <b/>
            <sz val="11"/>
            <color indexed="81"/>
            <rFont val="Tahoma"/>
            <family val="2"/>
          </rPr>
          <t>What level of production does the contract cover.</t>
        </r>
      </text>
    </comment>
    <comment ref="E9" authorId="0" shapeId="0">
      <text>
        <r>
          <rPr>
            <b/>
            <sz val="11"/>
            <color indexed="81"/>
            <rFont val="Tahoma"/>
            <family val="2"/>
          </rPr>
          <t>What percent of expected monthly production does this contract cover.</t>
        </r>
      </text>
    </comment>
    <comment ref="S9" authorId="0" shapeId="0">
      <text>
        <r>
          <rPr>
            <b/>
            <sz val="11"/>
            <color indexed="81"/>
            <rFont val="Tahoma"/>
            <family val="2"/>
          </rPr>
          <t>What percent of expected monthly production does this contract cover.</t>
        </r>
      </text>
    </comment>
    <comment ref="AG9" authorId="0" shapeId="0">
      <text>
        <r>
          <rPr>
            <b/>
            <sz val="11"/>
            <color indexed="81"/>
            <rFont val="Tahoma"/>
            <family val="2"/>
          </rPr>
          <t>What percent of expected monthly production does this contract cover.</t>
        </r>
      </text>
    </comment>
    <comment ref="AU9" authorId="0" shapeId="0">
      <text>
        <r>
          <rPr>
            <b/>
            <sz val="11"/>
            <color indexed="81"/>
            <rFont val="Tahoma"/>
            <family val="2"/>
          </rPr>
          <t>What percent of expected monthly production does this contract cover.</t>
        </r>
      </text>
    </comment>
    <comment ref="BI9" authorId="0" shapeId="0">
      <text>
        <r>
          <rPr>
            <b/>
            <sz val="11"/>
            <color indexed="81"/>
            <rFont val="Tahoma"/>
            <family val="2"/>
          </rPr>
          <t>What percent of expected monthly production does this contract cover.</t>
        </r>
      </text>
    </comment>
    <comment ref="BW9" authorId="0" shapeId="0">
      <text>
        <r>
          <rPr>
            <b/>
            <sz val="11"/>
            <color indexed="81"/>
            <rFont val="Tahoma"/>
            <family val="2"/>
          </rPr>
          <t>What percent of expected monthly production does this contract cover.</t>
        </r>
      </text>
    </comment>
  </commentList>
</comments>
</file>

<file path=xl/sharedStrings.xml><?xml version="1.0" encoding="utf-8"?>
<sst xmlns="http://schemas.openxmlformats.org/spreadsheetml/2006/main" count="547" uniqueCount="291">
  <si>
    <t xml:space="preserve">The "Farm Business and Family Goals" section is a place for you to state what farm business goals you want this year's revenues to pay for.  For example, farm business goals might include this year's dollar needs for asset replacement, equity for expansion or remodeling, new calf barn construction, new TMR, etc. Items can be broken down into smaller parts or aggregated as much as you wish.  It is your plan so structure it in whatever way works best for you.  For example, asset replacement could be one line and its costs could be estimated using the depreciation claimed on line 14, worksheet 1.  On the other hand, you may want to break down asset replacement into the bottom line cost of maintenance that you have to bear just to keep the barn standing so to speak, versus asset replacement that goes beyond merely a maintenance need.  In the end, do what works for you.  </t>
  </si>
  <si>
    <t>In addition, this section is a place to state what family goals you want this year's revenues to pay for, such as family living essentials, Mom's new kitchen, 25th wedding anniversary trip, college educations, etc.  Typically, a cash flow statement will have these types of expenses lumped together in a line item titled "family living".  You may choose to leave family goals as just one item called "family living".  However, if there is certain family living goals that have a higher priority than others, then worksheet 2 provides a means to account for those priorities and plan your marketing accordingly.</t>
  </si>
  <si>
    <r>
      <t>F</t>
    </r>
    <r>
      <rPr>
        <sz val="10"/>
        <rFont val="Times New Roman"/>
        <family val="1"/>
      </rPr>
      <t xml:space="preserve">
Cumulative</t>
    </r>
    <r>
      <rPr>
        <vertAlign val="superscript"/>
        <sz val="10"/>
        <rFont val="Times New Roman"/>
        <family val="1"/>
      </rPr>
      <t>1</t>
    </r>
    <r>
      <rPr>
        <sz val="10"/>
        <rFont val="Times New Roman"/>
        <family val="1"/>
      </rPr>
      <t xml:space="preserve"> Mailbox Price Needed on All Production To Meet Costs/Goals</t>
    </r>
  </si>
  <si>
    <r>
      <t>F</t>
    </r>
    <r>
      <rPr>
        <sz val="10"/>
        <rFont val="Times New Roman"/>
        <family val="1"/>
      </rPr>
      <t xml:space="preserve">
Cumulative</t>
    </r>
    <r>
      <rPr>
        <sz val="10"/>
        <rFont val="Times New Roman"/>
        <family val="1"/>
      </rPr>
      <t xml:space="preserve"> Mailbox Price Needed on All Production To Meet Costs/Goals</t>
    </r>
  </si>
  <si>
    <r>
      <t>Completing Worksheet 4 (below)</t>
    </r>
    <r>
      <rPr>
        <sz val="11"/>
        <rFont val="Times New Roman"/>
        <family val="1"/>
      </rPr>
      <t>:  Go back to worksheet 3 and in the far right column note your cutoffs between common areas of priority.  To do so, record "red", "blue", or "purple" on the line associated with the last item to be paid in each of those categories.  If you wish to add one or two other categories as shown in the table below do so by recording "first" and/or "last" in worksheet 3 if using the spreadsheet version, or your designated name otherwise.  If using the spreadsheet, then once you have typed in the appropriate words on worksheet 3, the table below will automatically be completed with the exception of the name you want to give to categories that you have designated beyond the red, blue and purple ones already shown.  If you have additional categories, then record the name of them in the yellow shaded areas below as appropriate.</t>
    </r>
  </si>
  <si>
    <r>
      <t xml:space="preserve">B
Cumulative Total Dollars Needed To Pay for This Category of Costs/Goals
</t>
    </r>
    <r>
      <rPr>
        <b/>
        <sz val="8"/>
        <rFont val="Times New Roman"/>
        <family val="1"/>
      </rPr>
      <t>(worksheet 3, column D)</t>
    </r>
  </si>
  <si>
    <r>
      <t>Guidelines For Estimating Basis</t>
    </r>
    <r>
      <rPr>
        <b/>
        <vertAlign val="superscript"/>
        <sz val="10"/>
        <rFont val="Times New Roman"/>
        <family val="1"/>
      </rPr>
      <t xml:space="preserve">1
</t>
    </r>
    <r>
      <rPr>
        <b/>
        <sz val="10"/>
        <rFont val="Times New Roman"/>
        <family val="1"/>
      </rPr>
      <t xml:space="preserve">
 Average      Lowest</t>
    </r>
  </si>
  <si>
    <t>Level of Production
Protected by Contract</t>
  </si>
  <si>
    <r>
      <t xml:space="preserve">Total Revenue That is Secured
</t>
    </r>
    <r>
      <rPr>
        <b/>
        <sz val="8"/>
        <rFont val="Times New Roman"/>
        <family val="1"/>
      </rPr>
      <t>(Worksht 9 column G for each month)</t>
    </r>
  </si>
  <si>
    <t>Introduction</t>
  </si>
  <si>
    <t>To find the cumulative value, add the previous cumulative total to the column C (or column E) value in that row.  For example:
                                  Cumulative
    Column     Column     Column
         A             C              D           Calculation
         1          20,000      20,000       [0 + 20,000]
         2          10,000      30,000       [20,000 + 10,000]
         3            7,000      37,000       [30,000 + 7,000]
         4          11,700      48,700       [37,000 + 11,700]</t>
  </si>
  <si>
    <t xml:space="preserve">Note your price objectives by typing "first", "red", "blue", "purple", and "last" on the appropriate line below, but without the quotation marks (see worksheet 4 for more instructions).  </t>
  </si>
  <si>
    <t xml:space="preserve">2     Use your milk checks to record what you received for your milk each month.  Remember to record the appropriate month.  For example, you will not know January's mailbox price until your final milk check for January arrives in mid February.  </t>
  </si>
  <si>
    <t>(worksht. 4, row 1, cols. A&amp;D</t>
  </si>
  <si>
    <t>(worksheet 4, row 5, cols. A&amp;D)</t>
  </si>
  <si>
    <t>(sum C2:C13)</t>
  </si>
  <si>
    <r>
      <t>Total Estimated Monthly Production
(in cwt.)
(wor</t>
    </r>
    <r>
      <rPr>
        <b/>
        <sz val="8"/>
        <rFont val="Times New Roman"/>
        <family val="1"/>
      </rPr>
      <t>ksheet 9)</t>
    </r>
  </si>
  <si>
    <r>
      <t xml:space="preserve">Production That Is Currently Price Protected
(in cwt.)
</t>
    </r>
    <r>
      <rPr>
        <b/>
        <sz val="8"/>
        <rFont val="Times New Roman"/>
        <family val="1"/>
      </rPr>
      <t>(worksheet 9, sum of col. B for appropriate month)</t>
    </r>
  </si>
  <si>
    <t>(worksht 9, box 1)</t>
  </si>
  <si>
    <t>(worksht 9, box 2)</t>
  </si>
  <si>
    <t>(worksht 9, box 3)</t>
  </si>
  <si>
    <t>(worksht 9, box 4)</t>
  </si>
  <si>
    <t>(worksht 9, box 5)</t>
  </si>
  <si>
    <t>Worksheet 1 Footnotes</t>
  </si>
  <si>
    <t>Worksheet 2 Footnotes</t>
  </si>
  <si>
    <t>Worksheet 3 provides personal price targets, but there are too many numbers to track.  We need to make our price targets more manageable and easy to work with.  Of the priority list of costs and goals you listed on worksheet 3, which ones can be grouped together because, for you, they have a common priority for payment?  That is, what set of costs/goals do you want to pay for first, second, etc.  The descriptions below provide a suggested means for a three-way categorization of priority targets.  The table below and following worksheets allow for up to five categories.  The number and definition of categories you use is ultimately up to you.  The marketing plan is personal and thus you should organize it in such a way that it works for you.</t>
  </si>
  <si>
    <t>Feb.</t>
  </si>
  <si>
    <r>
      <t>(worksheet 4, column C, row 2)</t>
    </r>
    <r>
      <rPr>
        <sz val="11"/>
        <rFont val="Times New Roman"/>
        <family val="1"/>
      </rPr>
      <t xml:space="preserve">
Red Ribbon Need</t>
    </r>
  </si>
  <si>
    <r>
      <t>(worksheet 4, column C, row 3)</t>
    </r>
    <r>
      <rPr>
        <sz val="11"/>
        <rFont val="Times New Roman"/>
        <family val="1"/>
      </rPr>
      <t xml:space="preserve">
Blue Ribbon Need</t>
    </r>
  </si>
  <si>
    <r>
      <t>(worksheet 4, column C, row 4)</t>
    </r>
    <r>
      <rPr>
        <sz val="11"/>
        <rFont val="Times New Roman"/>
        <family val="1"/>
      </rPr>
      <t xml:space="preserve">
Purple Ribbon Need</t>
    </r>
  </si>
  <si>
    <t>Red Ribbon Price</t>
  </si>
  <si>
    <t xml:space="preserve">Blue Ribbon Price </t>
  </si>
  <si>
    <t xml:space="preserve">Purple Ribbon Price </t>
  </si>
  <si>
    <t>(worksheet 4, column D, row 2)</t>
  </si>
  <si>
    <t>(worksheet 4, column D, row 3)</t>
  </si>
  <si>
    <t>(worksheet 4, column D, row 4)</t>
  </si>
  <si>
    <t>Red:</t>
  </si>
  <si>
    <t>Blue:</t>
  </si>
  <si>
    <t>Purple:</t>
  </si>
  <si>
    <t>(Your Designation)</t>
  </si>
  <si>
    <t>[box 1 above - basis (row 7)]</t>
  </si>
  <si>
    <t>[box 5 above - basis (row 7)]</t>
  </si>
  <si>
    <r>
      <t>Estimated
Basis</t>
    </r>
    <r>
      <rPr>
        <b/>
        <vertAlign val="superscript"/>
        <sz val="11"/>
        <rFont val="Times New Roman"/>
        <family val="1"/>
      </rPr>
      <t>1</t>
    </r>
  </si>
  <si>
    <r>
      <t xml:space="preserve">Basic Costs </t>
    </r>
    <r>
      <rPr>
        <sz val="8"/>
        <rFont val="Times New Roman"/>
        <family val="1"/>
      </rPr>
      <t>(use worksheet 1, line 15, as a guide)</t>
    </r>
  </si>
  <si>
    <r>
      <t xml:space="preserve">Interest </t>
    </r>
    <r>
      <rPr>
        <sz val="8"/>
        <rFont val="Times New Roman"/>
        <family val="1"/>
      </rPr>
      <t>(use worksheet 1, line 12, as a guide)</t>
    </r>
  </si>
  <si>
    <r>
      <t xml:space="preserve">Paid Wages &amp; Benefits </t>
    </r>
    <r>
      <rPr>
        <sz val="8"/>
        <rFont val="Times New Roman"/>
        <family val="1"/>
      </rPr>
      <t>(use worksheet 1, line 13, as a guide)</t>
    </r>
  </si>
  <si>
    <r>
      <t>Cost or Goal</t>
    </r>
    <r>
      <rPr>
        <b/>
        <sz val="11"/>
        <rFont val="Times New Roman"/>
        <family val="1"/>
      </rPr>
      <t xml:space="preserve">
</t>
    </r>
    <r>
      <rPr>
        <b/>
        <sz val="8"/>
        <rFont val="Times New Roman"/>
        <family val="1"/>
      </rPr>
      <t>(for costs, you can use the actual figures from the last three years recorded on worksheet 1 as a guide for what next years costs will be with adjustments for changes in expected prices, operation changes, etc.)</t>
    </r>
  </si>
  <si>
    <t>Note the appropriate year ----&gt;</t>
  </si>
  <si>
    <t>Line</t>
  </si>
  <si>
    <t>ITEM</t>
  </si>
  <si>
    <t>Other Changes in Inventory</t>
  </si>
  <si>
    <r>
      <t>Hundredweight Equivalent (CWT EQ) of Milk Produced</t>
    </r>
    <r>
      <rPr>
        <b/>
        <sz val="12"/>
        <rFont val="Arial"/>
        <family val="2"/>
      </rPr>
      <t xml:space="preserve">  </t>
    </r>
    <r>
      <rPr>
        <b/>
        <sz val="8"/>
        <rFont val="Arial"/>
        <family val="2"/>
      </rPr>
      <t>(divide line 6 by line 7)</t>
    </r>
  </si>
  <si>
    <r>
      <t>T</t>
    </r>
    <r>
      <rPr>
        <sz val="11"/>
        <rFont val="Arial"/>
        <family val="2"/>
      </rPr>
      <t>otal Schedule F Income</t>
    </r>
    <r>
      <rPr>
        <sz val="11"/>
        <rFont val="Times New Roman"/>
        <family val="1"/>
      </rPr>
      <t xml:space="preserve">
</t>
    </r>
    <r>
      <rPr>
        <sz val="8"/>
        <rFont val="Arial"/>
        <family val="2"/>
      </rPr>
      <t>(schedule F, line 11)</t>
    </r>
  </si>
  <si>
    <r>
      <t>Form 4797 Income</t>
    </r>
    <r>
      <rPr>
        <vertAlign val="superscript"/>
        <sz val="11"/>
        <rFont val="Arial"/>
        <family val="2"/>
      </rPr>
      <t>1</t>
    </r>
  </si>
  <si>
    <r>
      <t>Change</t>
    </r>
    <r>
      <rPr>
        <vertAlign val="superscript"/>
        <sz val="11"/>
        <rFont val="Arial"/>
        <family val="2"/>
      </rPr>
      <t>2</t>
    </r>
    <r>
      <rPr>
        <sz val="11"/>
        <rFont val="Arial"/>
        <family val="2"/>
      </rPr>
      <t xml:space="preserve"> in Feed Inventory</t>
    </r>
  </si>
  <si>
    <r>
      <t>Change</t>
    </r>
    <r>
      <rPr>
        <vertAlign val="superscript"/>
        <sz val="11"/>
        <rFont val="Arial"/>
        <family val="2"/>
      </rPr>
      <t>2</t>
    </r>
    <r>
      <rPr>
        <sz val="11"/>
        <rFont val="Arial"/>
        <family val="2"/>
      </rPr>
      <t xml:space="preserve"> in Livestock Inventory</t>
    </r>
  </si>
  <si>
    <r>
      <t>Total Farm Income</t>
    </r>
    <r>
      <rPr>
        <sz val="11"/>
        <rFont val="Times New Roman"/>
        <family val="1"/>
      </rPr>
      <t xml:space="preserve">
</t>
    </r>
    <r>
      <rPr>
        <sz val="8"/>
        <rFont val="Arial"/>
        <family val="2"/>
      </rPr>
      <t>(add lines 1 through 5)</t>
    </r>
  </si>
  <si>
    <r>
      <t>Average Milk Price</t>
    </r>
    <r>
      <rPr>
        <vertAlign val="superscript"/>
        <sz val="11"/>
        <rFont val="Arial"/>
        <family val="2"/>
      </rPr>
      <t>3</t>
    </r>
  </si>
  <si>
    <r>
      <t>Total Schedule F Expenses</t>
    </r>
    <r>
      <rPr>
        <sz val="11"/>
        <rFont val="Times New Roman"/>
        <family val="1"/>
      </rPr>
      <t xml:space="preserve">
</t>
    </r>
    <r>
      <rPr>
        <sz val="8"/>
        <rFont val="Arial"/>
        <family val="2"/>
      </rPr>
      <t>(schedule F, line 35)</t>
    </r>
  </si>
  <si>
    <r>
      <t>Change</t>
    </r>
    <r>
      <rPr>
        <vertAlign val="superscript"/>
        <sz val="11"/>
        <rFont val="Arial"/>
        <family val="2"/>
      </rPr>
      <t>2</t>
    </r>
    <r>
      <rPr>
        <sz val="11"/>
        <rFont val="Arial"/>
        <family val="2"/>
      </rPr>
      <t xml:space="preserve"> in Accounts Payable</t>
    </r>
  </si>
  <si>
    <r>
      <t>Change</t>
    </r>
    <r>
      <rPr>
        <vertAlign val="superscript"/>
        <sz val="11"/>
        <rFont val="Arial"/>
        <family val="2"/>
      </rPr>
      <t>2</t>
    </r>
    <r>
      <rPr>
        <sz val="11"/>
        <rFont val="Arial"/>
        <family val="2"/>
      </rPr>
      <t xml:space="preserve"> in Prepaid Expenses</t>
    </r>
  </si>
  <si>
    <r>
      <t xml:space="preserve">Total Interest Paid
</t>
    </r>
    <r>
      <rPr>
        <sz val="8"/>
        <rFont val="Arial"/>
        <family val="2"/>
      </rPr>
      <t>(add schedule F lines 23a and 23b)</t>
    </r>
  </si>
  <si>
    <r>
      <t>Wages and Benefits Paid</t>
    </r>
    <r>
      <rPr>
        <sz val="11"/>
        <rFont val="Times New Roman"/>
        <family val="1"/>
      </rPr>
      <t xml:space="preserve">
</t>
    </r>
    <r>
      <rPr>
        <sz val="8"/>
        <rFont val="Arial"/>
        <family val="2"/>
      </rPr>
      <t>(add schedule F lines 17, 24, and 25)</t>
    </r>
  </si>
  <si>
    <r>
      <t>Depreciation Claimed</t>
    </r>
    <r>
      <rPr>
        <sz val="11"/>
        <rFont val="Times New Roman"/>
        <family val="1"/>
      </rPr>
      <t xml:space="preserve">
</t>
    </r>
    <r>
      <rPr>
        <sz val="8"/>
        <rFont val="Arial"/>
        <family val="2"/>
      </rPr>
      <t>(schedule F line 16 minus depreciation claimed on livestock)</t>
    </r>
  </si>
  <si>
    <r>
      <t>Basic Costs of Production</t>
    </r>
    <r>
      <rPr>
        <sz val="11"/>
        <rFont val="Times New Roman"/>
        <family val="1"/>
      </rPr>
      <t xml:space="preserve">
</t>
    </r>
    <r>
      <rPr>
        <sz val="10"/>
        <rFont val="Arial"/>
        <family val="2"/>
      </rPr>
      <t>[schedule F + inventory changes - interest, wages/benefits, &amp; depreciation]</t>
    </r>
    <r>
      <rPr>
        <sz val="11"/>
        <rFont val="Times New Roman"/>
        <family val="1"/>
      </rPr>
      <t xml:space="preserve">
</t>
    </r>
    <r>
      <rPr>
        <sz val="8"/>
        <rFont val="Arial"/>
        <family val="2"/>
      </rPr>
      <t>(line 9 plus line 10 minus lines 11, 12, 13, and 14)</t>
    </r>
  </si>
  <si>
    <t>line
1</t>
  </si>
  <si>
    <t>A</t>
  </si>
  <si>
    <t>Priority</t>
  </si>
  <si>
    <t>B</t>
  </si>
  <si>
    <t>C</t>
  </si>
  <si>
    <t>D</t>
  </si>
  <si>
    <t>Estimated Total Dollars Needed This Year to Pay for the Cost or Goal</t>
  </si>
  <si>
    <r>
      <t xml:space="preserve">B
</t>
    </r>
    <r>
      <rPr>
        <sz val="10"/>
        <rFont val="Times New Roman"/>
        <family val="1"/>
      </rPr>
      <t>Name of Cost or Goal
From Worksheet 2, Column B
{Put in order of priority based on worksheet 2 column A}</t>
    </r>
  </si>
  <si>
    <r>
      <t>C</t>
    </r>
    <r>
      <rPr>
        <sz val="10"/>
        <rFont val="Times New Roman"/>
        <family val="1"/>
      </rPr>
      <t xml:space="preserve">
Estimated Total Dollars Needed To Pay for This Cost or Goal
</t>
    </r>
    <r>
      <rPr>
        <sz val="8"/>
        <rFont val="Times New Roman"/>
        <family val="1"/>
      </rPr>
      <t>(Worksheet 2, column C)</t>
    </r>
  </si>
  <si>
    <r>
      <t>E</t>
    </r>
    <r>
      <rPr>
        <sz val="10"/>
        <rFont val="Times New Roman"/>
        <family val="1"/>
      </rPr>
      <t xml:space="preserve">
Avg. Mailbox Price Needed On All Production to Pay For Cost/Goal
</t>
    </r>
    <r>
      <rPr>
        <sz val="8"/>
        <rFont val="Times New Roman"/>
        <family val="1"/>
      </rPr>
      <t>(worksheet 2, column D)</t>
    </r>
  </si>
  <si>
    <r>
      <t>Worksheet 3</t>
    </r>
    <r>
      <rPr>
        <b/>
        <i/>
        <sz val="16"/>
        <rFont val="Times New Roman"/>
        <family val="1"/>
      </rPr>
      <t xml:space="preserve">
</t>
    </r>
    <r>
      <rPr>
        <b/>
        <i/>
        <sz val="14"/>
        <rFont val="Times New Roman"/>
        <family val="1"/>
      </rPr>
      <t>Putting It All Together</t>
    </r>
  </si>
  <si>
    <r>
      <t xml:space="preserve">Worksheet 4
</t>
    </r>
    <r>
      <rPr>
        <b/>
        <i/>
        <sz val="14"/>
        <rFont val="Times New Roman"/>
        <family val="1"/>
      </rPr>
      <t>Final Price Targets</t>
    </r>
  </si>
  <si>
    <t>E</t>
  </si>
  <si>
    <t>F</t>
  </si>
  <si>
    <t>G</t>
  </si>
  <si>
    <t>H</t>
  </si>
  <si>
    <t>I</t>
  </si>
  <si>
    <t>J</t>
  </si>
  <si>
    <t>K</t>
  </si>
  <si>
    <t>Month</t>
  </si>
  <si>
    <t>Jan</t>
  </si>
  <si>
    <t>Feb</t>
  </si>
  <si>
    <t>Mar</t>
  </si>
  <si>
    <t>Apr</t>
  </si>
  <si>
    <t>May</t>
  </si>
  <si>
    <t>Jun</t>
  </si>
  <si>
    <t>Jul</t>
  </si>
  <si>
    <t>Aug</t>
  </si>
  <si>
    <t>Sep</t>
  </si>
  <si>
    <t>Oct</t>
  </si>
  <si>
    <t>Nov</t>
  </si>
  <si>
    <t>Dec</t>
  </si>
  <si>
    <r>
      <t>Worksheet 5</t>
    </r>
    <r>
      <rPr>
        <b/>
        <i/>
        <sz val="16"/>
        <rFont val="Times New Roman"/>
        <family val="1"/>
      </rPr>
      <t xml:space="preserve">:  </t>
    </r>
    <r>
      <rPr>
        <b/>
        <i/>
        <sz val="14"/>
        <rFont val="Times New Roman"/>
        <family val="1"/>
      </rPr>
      <t>Calculating Your Milk Basis</t>
    </r>
  </si>
  <si>
    <t>January</t>
  </si>
  <si>
    <t>February</t>
  </si>
  <si>
    <t>March</t>
  </si>
  <si>
    <t>April</t>
  </si>
  <si>
    <t>June</t>
  </si>
  <si>
    <t>July</t>
  </si>
  <si>
    <t>August</t>
  </si>
  <si>
    <r>
      <t xml:space="preserve">MONTHLY BASIS
</t>
    </r>
    <r>
      <rPr>
        <b/>
        <sz val="8"/>
        <rFont val="Times New Roman"/>
        <family val="1"/>
      </rPr>
      <t>(worksheet 5, column K)</t>
    </r>
  </si>
  <si>
    <r>
      <t xml:space="preserve">Red C-III Price Target
</t>
    </r>
    <r>
      <rPr>
        <sz val="8"/>
        <rFont val="Times New Roman"/>
        <family val="1"/>
      </rPr>
      <t>[box 2 above - basis (row 7)]</t>
    </r>
  </si>
  <si>
    <r>
      <t xml:space="preserve">Blue C-III Price Target
</t>
    </r>
    <r>
      <rPr>
        <sz val="8"/>
        <rFont val="Times New Roman"/>
        <family val="1"/>
      </rPr>
      <t>[box 3 above - basis (row 7)]</t>
    </r>
  </si>
  <si>
    <r>
      <t xml:space="preserve">Purple C-III Price Target
</t>
    </r>
    <r>
      <rPr>
        <sz val="8"/>
        <rFont val="Times New Roman"/>
        <family val="1"/>
      </rPr>
      <t>[box 4 above - basis (row 7)]</t>
    </r>
  </si>
  <si>
    <t>Top Third</t>
  </si>
  <si>
    <t>Low Third</t>
  </si>
  <si>
    <t>October</t>
  </si>
  <si>
    <t>Sept.</t>
  </si>
  <si>
    <t>Nov.</t>
  </si>
  <si>
    <t>Dec.</t>
  </si>
  <si>
    <t>Month of January</t>
  </si>
  <si>
    <t>Description of Contract
(date entered, type, etc.)</t>
  </si>
  <si>
    <t>%</t>
  </si>
  <si>
    <t>Cumulative %</t>
  </si>
  <si>
    <t>Month of February</t>
  </si>
  <si>
    <t>Per Month Total Revenue Needs</t>
  </si>
  <si>
    <r>
      <t>Worksheet 9</t>
    </r>
    <r>
      <rPr>
        <b/>
        <i/>
        <sz val="16"/>
        <rFont val="Times New Roman"/>
        <family val="1"/>
      </rPr>
      <t xml:space="preserve">:  </t>
    </r>
    <r>
      <rPr>
        <b/>
        <i/>
        <sz val="14"/>
        <rFont val="Times New Roman"/>
        <family val="1"/>
      </rPr>
      <t>Tracking the Level of Protected Monthly Revenue</t>
    </r>
  </si>
  <si>
    <r>
      <t xml:space="preserve">Total Revenue Protected
</t>
    </r>
    <r>
      <rPr>
        <b/>
        <sz val="8"/>
        <rFont val="Times New Roman"/>
        <family val="1"/>
      </rPr>
      <t>(column B * column E)</t>
    </r>
  </si>
  <si>
    <r>
      <t>Worksheet 6</t>
    </r>
    <r>
      <rPr>
        <b/>
        <i/>
        <sz val="16"/>
        <rFont val="Times New Roman"/>
        <family val="1"/>
      </rPr>
      <t xml:space="preserve">:  </t>
    </r>
    <r>
      <rPr>
        <b/>
        <i/>
        <sz val="14"/>
        <rFont val="Times New Roman"/>
        <family val="1"/>
      </rPr>
      <t xml:space="preserve">Summary Information Page and Trigger Prices for Action
</t>
    </r>
    <r>
      <rPr>
        <b/>
        <i/>
        <sz val="10"/>
        <rFont val="Times New Roman"/>
        <family val="1"/>
      </rPr>
      <t xml:space="preserve">
Mailbox Price Targets From Worksheet 4</t>
    </r>
  </si>
  <si>
    <t>Minimum</t>
  </si>
  <si>
    <t>Maximum</t>
  </si>
  <si>
    <t>Price Outlook is:</t>
  </si>
  <si>
    <t>% (or cwt.) of Production Acted on:</t>
  </si>
  <si>
    <r>
      <t>Marketing Action To Take</t>
    </r>
    <r>
      <rPr>
        <b/>
        <sz val="11"/>
        <rFont val="Times New Roman"/>
        <family val="1"/>
      </rPr>
      <t xml:space="preserve">
</t>
    </r>
    <r>
      <rPr>
        <b/>
        <sz val="10"/>
        <rFont val="Times New Roman"/>
        <family val="1"/>
      </rPr>
      <t>(hedge, forward contract, set a floor, forward contract with a call option, etc. - see worksheet 8)</t>
    </r>
  </si>
  <si>
    <t>MARKET MONTH IS 6 MONTHS OR MORE AWAY</t>
  </si>
  <si>
    <t>MARKET MONTH IS 3-6 MONTHS AWAY</t>
  </si>
  <si>
    <t>MARKET MONTH IS LESS THAN 3 MONTHS AWAY</t>
  </si>
  <si>
    <r>
      <t>D</t>
    </r>
    <r>
      <rPr>
        <sz val="10"/>
        <rFont val="Times New Roman"/>
        <family val="1"/>
      </rPr>
      <t xml:space="preserve">
Cumulative</t>
    </r>
    <r>
      <rPr>
        <sz val="10"/>
        <rFont val="Times New Roman"/>
        <family val="1"/>
      </rPr>
      <t xml:space="preserve"> Total Dollars Needed To Meet All Costs/Goals To This Point</t>
    </r>
  </si>
  <si>
    <t xml:space="preserve">
Previous 3 year average</t>
  </si>
  <si>
    <t>first</t>
  </si>
  <si>
    <t>red</t>
  </si>
  <si>
    <t>blue</t>
  </si>
  <si>
    <t>purple</t>
  </si>
  <si>
    <t>last</t>
  </si>
  <si>
    <t>Price Protected
(per cwt.)</t>
  </si>
  <si>
    <t>lbs.</t>
  </si>
  <si>
    <t>Month of April</t>
  </si>
  <si>
    <t>Estimated January Production (in lbs.):</t>
  </si>
  <si>
    <t>Month of March</t>
  </si>
  <si>
    <t>Estimated March Production (in lbs.):</t>
  </si>
  <si>
    <t>Estimated February Production (in lbs.):</t>
  </si>
  <si>
    <t>Estimated April Production (in lbs.):</t>
  </si>
  <si>
    <t>Month of May</t>
  </si>
  <si>
    <t>Estimated May Production (in lbs.):</t>
  </si>
  <si>
    <t>Month of June</t>
  </si>
  <si>
    <t>Estimated June Production (in lbs.):</t>
  </si>
  <si>
    <t>Month of July</t>
  </si>
  <si>
    <t>Estimated July Production (in lbs.):</t>
  </si>
  <si>
    <t>Month of August</t>
  </si>
  <si>
    <t>Estimated August Production (in lbs.):</t>
  </si>
  <si>
    <t>Month of September</t>
  </si>
  <si>
    <t>Estimated September Production (in lbs.):</t>
  </si>
  <si>
    <t>Month of October</t>
  </si>
  <si>
    <t>Estimated October Production (in lbs.):</t>
  </si>
  <si>
    <t>Month of November</t>
  </si>
  <si>
    <t>Estimated November Production (in lbs.):</t>
  </si>
  <si>
    <t>Month of December</t>
  </si>
  <si>
    <t>Estimated December Production (in lbs.):</t>
  </si>
  <si>
    <t>REVIEW WORKSHEET 4 BEFORE COMPLETING THIS COLUMN!</t>
  </si>
  <si>
    <t xml:space="preserve">Note your price objectives by typing "first", "red", "blue", "purple", and "last" on the appropriate line below (see worksheet 4 for more instructions).  If you choose not to use a "first" and "last" category, then type "first" and "last" below the worksheet in spreadsheet rows 27 and 28. </t>
  </si>
  <si>
    <r>
      <t xml:space="preserve">Avg. Mailbox Price Needed on All Production to Pay For This Cost or Goal
</t>
    </r>
    <r>
      <rPr>
        <b/>
        <sz val="8"/>
        <rFont val="Times New Roman"/>
        <family val="1"/>
      </rPr>
      <t>(divide column C by CWT EQ in gray/yellow box above)</t>
    </r>
  </si>
  <si>
    <r>
      <t>Cumulative Revenue Protected This Month</t>
    </r>
    <r>
      <rPr>
        <b/>
        <sz val="8"/>
        <rFont val="Times New Roman"/>
        <family val="1"/>
      </rPr>
      <t xml:space="preserve">
(% of Blue Ribbon need shown)</t>
    </r>
  </si>
  <si>
    <t>Red</t>
  </si>
  <si>
    <t>Blue</t>
  </si>
  <si>
    <t>Purple</t>
  </si>
  <si>
    <t>(worksheet 4, column C, row 4)</t>
  </si>
  <si>
    <t>(worksheet 4, column C, row 3)</t>
  </si>
  <si>
    <t>(worksheet 4, column C, row 2)</t>
  </si>
  <si>
    <t>(worksheet 4, column C, row 1)</t>
  </si>
  <si>
    <t>(worksheet 4, column C, row 5)</t>
  </si>
  <si>
    <t>September</t>
  </si>
  <si>
    <t>November</t>
  </si>
  <si>
    <t>December</t>
  </si>
  <si>
    <r>
      <t>Worksheet 10:</t>
    </r>
    <r>
      <rPr>
        <b/>
        <i/>
        <sz val="16"/>
        <rFont val="Times New Roman"/>
        <family val="1"/>
      </rPr>
      <t xml:space="preserve">  Annual Summary of Price Protection</t>
    </r>
  </si>
  <si>
    <t>One Year Ago</t>
  </si>
  <si>
    <t>Two Years Ago</t>
  </si>
  <si>
    <t>Three Years Ago</t>
  </si>
  <si>
    <t>TOTAL</t>
  </si>
  <si>
    <t>Objective of:</t>
  </si>
  <si>
    <r>
      <t xml:space="preserve">C
Total Dollars Needed Per Month To Pay For This Category of Costs/Goals
</t>
    </r>
    <r>
      <rPr>
        <b/>
        <sz val="8"/>
        <rFont val="Times New Roman"/>
        <family val="1"/>
      </rPr>
      <t>(column B / 12)</t>
    </r>
  </si>
  <si>
    <r>
      <t xml:space="preserve">D
Mailbox Price Target:
Cumulative Mailbox Price Needed on All Production To Pay for this Category of Costs/Goals
</t>
    </r>
    <r>
      <rPr>
        <b/>
        <sz val="8"/>
        <rFont val="Times New Roman"/>
        <family val="1"/>
      </rPr>
      <t>(worksheet 3, column F)</t>
    </r>
  </si>
  <si>
    <t>Percent of Revenue Currently Secured To
Meet the monthly:</t>
  </si>
  <si>
    <t>A
Priority
(from wrsht. 2 col. A)</t>
  </si>
  <si>
    <r>
      <t xml:space="preserve">Price Target Categories
</t>
    </r>
    <r>
      <rPr>
        <sz val="8"/>
        <rFont val="Times New Roman"/>
        <family val="1"/>
      </rPr>
      <t>(see worksheet 4)</t>
    </r>
  </si>
  <si>
    <t>L</t>
  </si>
  <si>
    <t xml:space="preserve">     Change equals the ending dollar value minus the beginning dollar value.  If beginning and ending inventory records are available, then take the ending value of inventory minus the beginning value of inventory and place the value you get in worksheet 1.  If the value of ending inventory is higher than the value of beginning inventory then you will  have a positive number.  If the value of ending inventory is less than the value of beginning inventory then you have a negative number.
     Alternatively, you can estimate inventory change by simply asking yourself if there was any change in the dollar value of this inventory item during the year in question, i.e., did I have more dollars worth of this item on my farm at the end of the year than I did at the beginning of the year?  If the answer is "yes" then follow with the question, "how much".  If the dollar value increased by say $3,000, then that means that the value of ending inventory is $3,000 higher than the value of beginning inventory and you thus put $3,000 in worksheet 1.  If you believe the dollar value was $2,000 less then you put "-$2,000" in worksheet 1.</t>
  </si>
  <si>
    <r>
      <t>D</t>
    </r>
    <r>
      <rPr>
        <sz val="10"/>
        <rFont val="Times New Roman"/>
        <family val="1"/>
      </rPr>
      <t xml:space="preserve">
Cumulative</t>
    </r>
    <r>
      <rPr>
        <vertAlign val="superscript"/>
        <sz val="10"/>
        <rFont val="Times New Roman"/>
        <family val="1"/>
      </rPr>
      <t>1</t>
    </r>
    <r>
      <rPr>
        <sz val="10"/>
        <rFont val="Times New Roman"/>
        <family val="1"/>
      </rPr>
      <t xml:space="preserve"> Total Dollars Needed To Meet All Costs/Goals To This Point</t>
    </r>
  </si>
  <si>
    <r>
      <t xml:space="preserve">Percent of Total Estimated Production that is Price Protected
</t>
    </r>
    <r>
      <rPr>
        <b/>
        <sz val="8"/>
        <rFont val="Times New Roman"/>
        <family val="1"/>
      </rPr>
      <t>(columns D/C for each month)</t>
    </r>
  </si>
  <si>
    <t>(sum D2:D13)</t>
  </si>
  <si>
    <t>(D14/C14)*100</t>
  </si>
  <si>
    <t>(sum F2:F13)</t>
  </si>
  <si>
    <t>F14/(G1*12)*100</t>
  </si>
  <si>
    <t>F14/(H1*12)*100</t>
  </si>
  <si>
    <t>F14/(I1*12)*100</t>
  </si>
  <si>
    <t>F14/(J1*12)*100</t>
  </si>
  <si>
    <t>F14/(K1*12)*100</t>
  </si>
  <si>
    <t>M</t>
  </si>
  <si>
    <t>Market Environment</t>
  </si>
  <si>
    <t>Potential Risk Management Tool</t>
  </si>
  <si>
    <t>Want to lock in a specific PRICE/profit objective</t>
  </si>
  <si>
    <t>Class III trading at historical high levels and probability is much greater for prices to decline than to increase.</t>
  </si>
  <si>
    <t>Put option premiums are relatively high.</t>
  </si>
  <si>
    <t>Want to lock in a specific price/profit objective</t>
  </si>
  <si>
    <t>Class III futures trading at a level that will achieve personal and business goals</t>
  </si>
  <si>
    <t>Want to protect a floor price and leave open opportunity for higher prices</t>
  </si>
  <si>
    <t>Class III futures are trading at levels that may or may not achieve personal &amp; business goals, but want to protect against prices going even lower</t>
  </si>
  <si>
    <t>Class III futures trading at a level that achieves personal &amp; business goals</t>
  </si>
  <si>
    <t>High probability prices could increase</t>
  </si>
  <si>
    <t>*</t>
  </si>
  <si>
    <t>Hedging with Class III futures
or
Cash Forward contracting</t>
  </si>
  <si>
    <t>Buying a Class III PUT option</t>
  </si>
  <si>
    <t>Initially bought Class III PUT to establish a floor price</t>
  </si>
  <si>
    <t>Class III futures have rallied, but the outlook is bearish (high probability prices will decline)</t>
  </si>
  <si>
    <t>Class III futures have rallied and the outlook is still bullish (high probability prices will go higher)</t>
  </si>
  <si>
    <t>Initially have a cash forward price contract</t>
  </si>
  <si>
    <t>Market outlook has turned bullish (high probability prices will increase)</t>
  </si>
  <si>
    <t>Class III futures are trading "sideways" (neither increasing or decreasing)</t>
  </si>
  <si>
    <t>Options premiums are relatively high</t>
  </si>
  <si>
    <t>High probability that the Class III price will decline</t>
  </si>
  <si>
    <t>The established price floor and price ceiling achieve personal and business goals</t>
  </si>
  <si>
    <t>Initially had hedged</t>
  </si>
  <si>
    <t>Class III futures have since declined</t>
  </si>
  <si>
    <t>Opinion that Class III futures have bottomed and now will increase</t>
  </si>
  <si>
    <t>Market outlook is slightly bullish (prices may increase)</t>
  </si>
  <si>
    <t>Roll up to Futures</t>
  </si>
  <si>
    <t>Roll up to a PUT</t>
  </si>
  <si>
    <t>Cash contract and buy a CALL option</t>
  </si>
  <si>
    <t>Sell a CALL option</t>
  </si>
  <si>
    <t>Short Fence (buy a PUT and sell a CALL)</t>
  </si>
  <si>
    <t>Roll down futures to a PUT option</t>
  </si>
  <si>
    <r>
      <t xml:space="preserve">Worksheet 8:
</t>
    </r>
    <r>
      <rPr>
        <b/>
        <i/>
        <sz val="16"/>
        <rFont val="Times New Roman"/>
        <family val="1"/>
      </rPr>
      <t>Checksheet for Determining Alternative Price Risk Management Tools</t>
    </r>
  </si>
  <si>
    <r>
      <t xml:space="preserve">Worksheet 8 - Continued:
</t>
    </r>
    <r>
      <rPr>
        <b/>
        <i/>
        <sz val="16"/>
        <rFont val="Times New Roman"/>
        <family val="1"/>
      </rPr>
      <t>Checksheet for Determining Alternative Price Risk Management Tools</t>
    </r>
  </si>
  <si>
    <t>password = risk</t>
  </si>
  <si>
    <t>Worksheet 1 shows the value for the last three years.  Use these historical values to estimate the value for the coming year.  Adjust for increasing/decreasing costs and prices, more/less expected production, operation changes, etc.</t>
  </si>
  <si>
    <r>
      <t>Expected Hundredweight Eq. (CWT EQ) Production this Next Year</t>
    </r>
    <r>
      <rPr>
        <b/>
        <vertAlign val="superscript"/>
        <sz val="11"/>
        <rFont val="Times New Roman"/>
        <family val="1"/>
      </rPr>
      <t>2</t>
    </r>
    <r>
      <rPr>
        <b/>
        <sz val="11"/>
        <rFont val="Times New Roman"/>
        <family val="1"/>
      </rPr>
      <t xml:space="preserve">
</t>
    </r>
    <r>
      <rPr>
        <b/>
        <sz val="8"/>
        <rFont val="Times New Roman"/>
        <family val="1"/>
      </rPr>
      <t>(use line 8, worksheet 1 as a guide)   ----------------------------------------------------------------&gt;</t>
    </r>
  </si>
  <si>
    <r>
      <t>Cost of Production</t>
    </r>
    <r>
      <rPr>
        <b/>
        <i/>
        <vertAlign val="superscript"/>
        <sz val="11"/>
        <rFont val="Times New Roman"/>
        <family val="1"/>
      </rPr>
      <t>2</t>
    </r>
  </si>
  <si>
    <r>
      <t>Farm Business and Family Goals</t>
    </r>
    <r>
      <rPr>
        <b/>
        <i/>
        <vertAlign val="superscript"/>
        <sz val="11"/>
        <rFont val="Times New Roman"/>
        <family val="1"/>
      </rPr>
      <t xml:space="preserve">3
</t>
    </r>
    <r>
      <rPr>
        <sz val="8"/>
        <rFont val="Times New Roman"/>
        <family val="1"/>
      </rPr>
      <t>(cash outlays for other farm business and family goals to be paid from this next year's milk sales)</t>
    </r>
  </si>
  <si>
    <t xml:space="preserve">
1</t>
  </si>
  <si>
    <t xml:space="preserve">
2</t>
  </si>
  <si>
    <t xml:space="preserve">
3</t>
  </si>
  <si>
    <t>Median</t>
  </si>
  <si>
    <t>The process that the marketing plan follows is similar to a tax return.  Your actual 1040 tax return is one page, but each line on the form may require several schedules and worksheets to determine.  The marketing plan includes 10 worksheets, but most are supplementary and are there only for the purpose of leading up to the 1 or 2 that you will actually use from day to day.</t>
  </si>
  <si>
    <r>
      <t xml:space="preserve">A
Category of Costs/Goals
</t>
    </r>
    <r>
      <rPr>
        <b/>
        <sz val="8"/>
        <rFont val="Times New Roman"/>
        <family val="1"/>
      </rPr>
      <t xml:space="preserve">  </t>
    </r>
    <r>
      <rPr>
        <b/>
        <sz val="10"/>
        <rFont val="Times New Roman"/>
        <family val="1"/>
      </rPr>
      <t xml:space="preserve">
</t>
    </r>
  </si>
  <si>
    <t>The bottom of worksheet 6 asks you to decide what your price targets for action are going to be given certain market conditions.  Worksheet 7 carries that decision-making process a step further and asks you to decide what marketing action you are going to take if under certain marketing environments, your trigger prices occur.  Worksheet 8 is a guide as to what marketing tools and strategies might be optimal under various environments.  Finally, Worksheets 9 and 10 are a place to track any decisions you make and have a running account of the level of your price protection.</t>
  </si>
  <si>
    <t>Pricing Opportunity</t>
  </si>
  <si>
    <r>
      <t>Worksheet 7:</t>
    </r>
    <r>
      <rPr>
        <b/>
        <i/>
        <sz val="16"/>
        <rFont val="Times New Roman"/>
        <family val="1"/>
      </rPr>
      <t xml:space="preserve">  </t>
    </r>
    <r>
      <rPr>
        <b/>
        <i/>
        <sz val="14"/>
        <rFont val="Times New Roman"/>
        <family val="1"/>
      </rPr>
      <t>Predetermined</t>
    </r>
    <r>
      <rPr>
        <b/>
        <i/>
        <sz val="16"/>
        <rFont val="Times New Roman"/>
        <family val="1"/>
      </rPr>
      <t xml:space="preserve"> </t>
    </r>
    <r>
      <rPr>
        <b/>
        <i/>
        <sz val="14"/>
        <rFont val="Times New Roman"/>
        <family val="1"/>
      </rPr>
      <t>Marketing Protocols/Rules</t>
    </r>
  </si>
  <si>
    <r>
      <t xml:space="preserve">Pricing Opportunity Exceeds Trigger Price
</t>
    </r>
    <r>
      <rPr>
        <b/>
        <sz val="8"/>
        <rFont val="Times New Roman"/>
        <family val="1"/>
      </rPr>
      <t>(bottom of wksht 6)</t>
    </r>
  </si>
  <si>
    <t>Note what your plan for follow-up is if prices increase after you have taken an initial marketing action.</t>
  </si>
  <si>
    <t>2017 Prices</t>
  </si>
  <si>
    <t>2016 Prices</t>
  </si>
  <si>
    <t>2015 Prices</t>
  </si>
  <si>
    <r>
      <t>Your 15
Mailbox
Price</t>
    </r>
    <r>
      <rPr>
        <b/>
        <vertAlign val="superscript"/>
        <sz val="11"/>
        <rFont val="Times New Roman"/>
        <family val="1"/>
      </rPr>
      <t>2</t>
    </r>
  </si>
  <si>
    <t>2015
C-III
Price</t>
  </si>
  <si>
    <r>
      <t xml:space="preserve">2015
Basis
</t>
    </r>
    <r>
      <rPr>
        <b/>
        <sz val="8"/>
        <rFont val="Times New Roman"/>
        <family val="1"/>
      </rPr>
      <t>(Mailbox - C-III)</t>
    </r>
  </si>
  <si>
    <r>
      <t>Your 16
Mailbox
Price</t>
    </r>
    <r>
      <rPr>
        <b/>
        <vertAlign val="superscript"/>
        <sz val="11"/>
        <rFont val="Times New Roman"/>
        <family val="1"/>
      </rPr>
      <t>2</t>
    </r>
  </si>
  <si>
    <t>2016
C-III
Price</t>
  </si>
  <si>
    <r>
      <t xml:space="preserve">2016
Basis
</t>
    </r>
    <r>
      <rPr>
        <b/>
        <sz val="8"/>
        <rFont val="Times New Roman"/>
        <family val="1"/>
      </rPr>
      <t>(Mailbox - C-III)</t>
    </r>
  </si>
  <si>
    <r>
      <t>Your 17
Mailbox
Price</t>
    </r>
    <r>
      <rPr>
        <b/>
        <vertAlign val="superscript"/>
        <sz val="10"/>
        <rFont val="Times New Roman"/>
        <family val="1"/>
      </rPr>
      <t>2</t>
    </r>
  </si>
  <si>
    <t>2017
C-III
Price</t>
  </si>
  <si>
    <r>
      <t xml:space="preserve">2017
Basis
</t>
    </r>
    <r>
      <rPr>
        <b/>
        <sz val="8"/>
        <rFont val="Times New Roman"/>
        <family val="1"/>
      </rPr>
      <t>(Mailbox - C-III)</t>
    </r>
  </si>
  <si>
    <r>
      <t xml:space="preserve">Historical
C-III
Benchmark
Prices
</t>
    </r>
    <r>
      <rPr>
        <b/>
        <sz val="8"/>
        <rFont val="Times New Roman"/>
        <family val="1"/>
      </rPr>
      <t>(based on 2007-2017)
See also the Seasonality Charts</t>
    </r>
  </si>
  <si>
    <t>The milk marketing plan is a rigorous and comprehensive evaluation and process for marketing the dairy's milk in such a way as to achieve targeted farm business and family goals.  The desired outcome is to provide an organized means to methodically work through a process for evaluating what milk price you uniquely need and a process for making decisions on how you will obtain your price target goals.  In the end, taking a marketing action from doing nothing to implementing a variety of marketing tools is up to you.  This marketing plan will not take an action, rather it will provide an organized means to evaluate and make informed marketing decision.</t>
  </si>
  <si>
    <t xml:space="preserve">The first major objective of the plan is the completion of Worksheet 4, which is a series of price targets that mean something uniquely to you.  These Red, Blue, and Purple ribbon price targets include the fulfillment of various levels of success via the farm business and family goals that they pay for.  Developing those price targets begins with the calculation of costs of production (worksheet 1).  However, the worksheet provided is not a rigorous analysis of costs of production, rather it is a quick calculation to get an estimate.  If you have more detailed information on your costs of production, then by all means, use it.  The plan then adds to costs of production, what other farm business and family goals you want the milk check to pay for (worksheet 2), and what you consider to be the first priority for payment, 2nd, 3rd, etc.  Worksheet 3 reorganizes this information such that the Red, Blue, and Purple Ribbon Price Targets can be discovered.    </t>
  </si>
  <si>
    <t xml:space="preserve">Worksheet 5 is used to calculate your basis, and worksheet 6 is an information page that, like your 1040 tax return, brings all the information together.  Worksheet 6 converts the Red, Blue, and Purple Ribbon Price Targets into a comparable Class III price.  It also includes a history of milk prices (maximum, top 16% price, price that begins the top third of the market, median, bottom third, bottom 16%, and minimum).   </t>
  </si>
  <si>
    <r>
      <t xml:space="preserve">
Worksheet 1</t>
    </r>
    <r>
      <rPr>
        <b/>
        <i/>
        <sz val="14"/>
        <rFont val="Arial"/>
        <family val="2"/>
      </rPr>
      <t xml:space="preserve">
Calculating Hundredweight Equivalent Production and 
Estimating Costs of Production</t>
    </r>
    <r>
      <rPr>
        <sz val="11"/>
        <rFont val="Times New Roman"/>
        <family val="1"/>
      </rPr>
      <t xml:space="preserve">
</t>
    </r>
    <r>
      <rPr>
        <b/>
        <i/>
        <sz val="8"/>
        <rFont val="Arial"/>
        <family val="2"/>
      </rPr>
      <t>(adapted from work by Gary Frank, Center for Dairy Profitability - Madison, WI)</t>
    </r>
  </si>
  <si>
    <t xml:space="preserve">     When Form 4797 contains only income from the sale of culled raised dairy livestock, enter the income reported.  If it contains the sale of purchased dairy livestock and the "one-time" sale of some other asset(s), such as a piece of equipment, adjustments must be made.
     In the case of the "one-time" sale, that income must be subtracted from the Form 4797 Total Income and the new value entered in worksheet 1.  In the case where purchased breeding livestock is included, enter the net amount (sale revenue minus purchase costs).  This net will take into account the unrecovered basis that was claimed against this sale.</t>
  </si>
  <si>
    <t>Worksheet 2 is a "partial " cash flow budget.  Thus, it is not intended to reflect profitability, rather to estimate the price needed to meet cash flow requirements (production costs, operating costs, and other farm business and family goals).
The term "partial" means that it is a cash flow budget for those cash items to be paid this year.  For example, you may be purchasing a new TMR this year.  The cash outlay for the TMR is a cash need.  However, the "partial" cash flow budget on worksheet 2 should capture only that part of the cash outlay for the TMR that is to come out of this year's revenue.  If you are using some savings from prior years' income to pay some of the cash outlay, that portion would not be reflected in worksheet 2.  Only those cash outlays that are to be paid by revenue earned this coming year should be included on worksheet 2.
Thus, worksheet 2 should include all expenses that are on a schedule F plus all cash outlays for items such as:
-  principal payments
-  asset replacement
-  family living goals (broken down as much
    as you choose)
-  any other farm business goals that you
    want to make a cash payment to out of
    this year's marketings.</t>
  </si>
  <si>
    <r>
      <t xml:space="preserve">- </t>
    </r>
    <r>
      <rPr>
        <u/>
        <sz val="11"/>
        <rFont val="Times New Roman"/>
        <family val="1"/>
      </rPr>
      <t xml:space="preserve"> </t>
    </r>
    <r>
      <rPr>
        <b/>
        <i/>
        <u/>
        <sz val="11"/>
        <rFont val="Times New Roman"/>
        <family val="1"/>
      </rPr>
      <t>[Red Ribbon Price]</t>
    </r>
    <r>
      <rPr>
        <b/>
        <i/>
        <sz val="11"/>
        <rFont val="Times New Roman"/>
        <family val="1"/>
      </rPr>
      <t xml:space="preserve">:  </t>
    </r>
    <r>
      <rPr>
        <sz val="11"/>
        <rFont val="Times New Roman"/>
        <family val="1"/>
      </rPr>
      <t xml:space="preserve">This is a minimum price.  It is those costs and goals that at a minimum, must be met.  This group of items are the essentials that must be paid for this next year, i.e., the operation and/or family cannot continue into next year if these go unpaid.
-  </t>
    </r>
    <r>
      <rPr>
        <b/>
        <i/>
        <u/>
        <sz val="11"/>
        <rFont val="Times New Roman"/>
        <family val="1"/>
      </rPr>
      <t>[Blue Ribbon Price]</t>
    </r>
    <r>
      <rPr>
        <b/>
        <i/>
        <sz val="11"/>
        <rFont val="Times New Roman"/>
        <family val="1"/>
      </rPr>
      <t>:</t>
    </r>
    <r>
      <rPr>
        <sz val="11"/>
        <rFont val="Times New Roman"/>
        <family val="1"/>
      </rPr>
      <t xml:space="preserve">  This is the primary price goal.  It is that set of costs and goals that you consider should be paid under "normal" profitability conditions, i.e., if these items were paid, you would consider the year to have been a success.
-  </t>
    </r>
    <r>
      <rPr>
        <b/>
        <i/>
        <u/>
        <sz val="11"/>
        <rFont val="Times New Roman"/>
        <family val="1"/>
      </rPr>
      <t>[Purple Ribbon Price]</t>
    </r>
    <r>
      <rPr>
        <b/>
        <i/>
        <sz val="11"/>
        <rFont val="Times New Roman"/>
        <family val="1"/>
      </rPr>
      <t xml:space="preserve">:  </t>
    </r>
    <r>
      <rPr>
        <sz val="11"/>
        <rFont val="Times New Roman"/>
        <family val="1"/>
      </rPr>
      <t>This is the dream price.  This is the "wish list" of costs and goals that you would like to pay for, i.e., you don't expect the dairy to be this successful on average, but you would be ecstatic if it was.</t>
    </r>
  </si>
  <si>
    <r>
      <t>1</t>
    </r>
    <r>
      <rPr>
        <sz val="10"/>
        <rFont val="Times New Roman"/>
        <family val="1"/>
      </rPr>
      <t xml:space="preserve">     At first look, it may seem that the average of the past three years (column L) is the best estimate for what next year's basis will be, i.e., the average of columns D, G, and J.  While this may be true, it also means that half the time your basis estimate will result in less money in your pocket than what you expected due to a weaker basis.  One way to avoid that negative "surprise" is to record the lowest value of the previous years, i.e., the lowest value in columns D, G, and J.  The lowest of the three years is shown in column M.  Then, if the basis is stronger, it means more money in your pocket.  Also, you may choose to adjust the estimated basis to something other than the lowest value if you believe it is justified.  The point is to use the three year history as a guideline and then record what you believe the likely basis will be this next year.  Record your estimate in column "K".  Estimating conservatively results in errors that leave more money in your pocket than you planned for - a mistake that you likely don't mind living with!  </t>
    </r>
  </si>
  <si>
    <r>
      <t xml:space="preserve">Class III Price Targets  </t>
    </r>
    <r>
      <rPr>
        <sz val="8"/>
        <rFont val="Times New Roman"/>
        <family val="1"/>
      </rPr>
      <t>[Mailbox Price Targets (boxes 1-5 above) - Basis (row 7)]</t>
    </r>
  </si>
  <si>
    <t>Top 80%</t>
  </si>
  <si>
    <t>Low 20%</t>
  </si>
  <si>
    <t>____mos out</t>
  </si>
  <si>
    <t>Bullish</t>
  </si>
  <si>
    <t>Bearish</t>
  </si>
  <si>
    <t>Worksheet 7:  Marketing Plans Given Conditions</t>
  </si>
  <si>
    <t>Price Outlook</t>
  </si>
  <si>
    <t>Marketing Action To Take
(hedge, forward contract, set a floor, forward contract with a call option, etc. - see worksheet 8)</t>
  </si>
  <si>
    <t>Contingency Plans, Adjustments for Cycles, Other Adjustments</t>
  </si>
  <si>
    <r>
      <t>Worksheet 2</t>
    </r>
    <r>
      <rPr>
        <b/>
        <i/>
        <sz val="16"/>
        <rFont val="Times New Roman"/>
        <family val="1"/>
      </rPr>
      <t xml:space="preserve">:  </t>
    </r>
    <r>
      <rPr>
        <b/>
        <i/>
        <sz val="14"/>
        <rFont val="Times New Roman"/>
        <family val="1"/>
      </rPr>
      <t>Cash Flow Budget and Milk Price Needs</t>
    </r>
    <r>
      <rPr>
        <b/>
        <i/>
        <vertAlign val="superscript"/>
        <sz val="14"/>
        <rFont val="Times New Roman"/>
        <family val="1"/>
      </rPr>
      <t>1</t>
    </r>
    <r>
      <rPr>
        <b/>
        <i/>
        <sz val="14"/>
        <rFont val="Times New Roman"/>
        <family val="1"/>
      </rPr>
      <t xml:space="preserve"> </t>
    </r>
    <r>
      <rPr>
        <b/>
        <i/>
        <sz val="16"/>
        <rFont val="Times New Roman"/>
        <family val="1"/>
      </rPr>
      <t xml:space="preserve">
</t>
    </r>
    <r>
      <rPr>
        <b/>
        <i/>
        <sz val="11"/>
        <rFont val="Times New Roman"/>
        <family val="1"/>
      </rPr>
      <t>First: Estimate CWT EQ, line 1, column D
Second:  Estimate total dollars needed to pay costs of production, column C
Third: List other farm business and family goals you want the milk check to pay for in column B
Fourth:  Estimate the dollars needed to pay the farm business and family goal items listed, column C
Fifth: Prioritize the order that each is to be paid using column A</t>
    </r>
  </si>
  <si>
    <t>Price Triggers</t>
  </si>
  <si>
    <t>Months out from Production &amp; Sale</t>
  </si>
  <si>
    <r>
      <t>Milk Marketing Plan</t>
    </r>
    <r>
      <rPr>
        <b/>
        <i/>
        <u/>
        <sz val="11"/>
        <rFont val="Times New Roman"/>
        <family val="1"/>
      </rPr>
      <t xml:space="preserve">
</t>
    </r>
    <r>
      <rPr>
        <sz val="11"/>
        <rFont val="Times New Roman"/>
        <family val="1"/>
      </rPr>
      <t>by Kevin Bernhardt</t>
    </r>
    <r>
      <rPr>
        <b/>
        <i/>
        <u/>
        <sz val="11"/>
        <rFont val="Times New Roman"/>
        <family val="1"/>
      </rPr>
      <t xml:space="preserve">
</t>
    </r>
    <r>
      <rPr>
        <b/>
        <i/>
        <sz val="11"/>
        <rFont val="Times New Roman"/>
        <family val="1"/>
      </rPr>
      <t>[Feb 2018 Version]</t>
    </r>
  </si>
  <si>
    <t xml:space="preserve">     The price you use depends on how you are going to use the results.  If you want to compare yourself to others in the industry, then you need to use a common price, say the U.S. All Milk Price, which can be found on teh Understanding Dairy Markets website (http://future.aae.wisc.edu/).  The All Milk Price was $17.13, $16.00, and $17.60 respectively for years 2015-2017.
     However, if your goal is to evaluate the change in your own farm's costs from year to year then you need to use a price that reflects the average price you received for milk on your farm.  To find the average price for your farm, divide your total milk income (before any deductions for hauling, marketing, etc.) by the number of hundredweight of milk you sold during the year.</t>
  </si>
  <si>
    <t>Notes:</t>
  </si>
  <si>
    <t>Note:  With the exception of worksheet 9, all formulas in the spreadsheet version of the marketing plan are cell-protected.  The password for removing the protection is "risk" or this no password.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</si>
</sst>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0"/>
  </numFmts>
  <fonts count="47" x14ac:knownFonts="1">
    <font>
      <sz val="11"/>
      <name val="Times New Roman"/>
      <family val="1"/>
    </font>
    <font>
      <sz val="8"/>
      <name val="Arial"/>
      <family val="2"/>
    </font>
    <font>
      <b/>
      <i/>
      <sz val="14"/>
      <name val="Arial"/>
      <family val="2"/>
    </font>
    <font>
      <b/>
      <i/>
      <sz val="8"/>
      <name val="Arial"/>
      <family val="2"/>
    </font>
    <font>
      <b/>
      <sz val="12"/>
      <name val="Arial"/>
      <family val="2"/>
    </font>
    <font>
      <b/>
      <sz val="8"/>
      <name val="Arial"/>
      <family val="2"/>
    </font>
    <font>
      <sz val="11"/>
      <name val="Arial"/>
      <family val="2"/>
    </font>
    <font>
      <b/>
      <sz val="11"/>
      <name val="Arial"/>
      <family val="2"/>
    </font>
    <font>
      <vertAlign val="superscript"/>
      <sz val="11"/>
      <name val="Arial"/>
      <family val="2"/>
    </font>
    <font>
      <sz val="10"/>
      <name val="Arial"/>
      <family val="2"/>
    </font>
    <font>
      <b/>
      <i/>
      <u/>
      <sz val="16"/>
      <name val="Arial"/>
      <family val="2"/>
    </font>
    <font>
      <b/>
      <sz val="8"/>
      <name val="Times New Roman"/>
      <family val="1"/>
    </font>
    <font>
      <b/>
      <i/>
      <u/>
      <sz val="16"/>
      <name val="Times New Roman"/>
      <family val="1"/>
    </font>
    <font>
      <b/>
      <i/>
      <sz val="16"/>
      <name val="Times New Roman"/>
      <family val="1"/>
    </font>
    <font>
      <b/>
      <i/>
      <sz val="14"/>
      <name val="Times New Roman"/>
      <family val="1"/>
    </font>
    <font>
      <b/>
      <sz val="11"/>
      <name val="Times New Roman"/>
      <family val="1"/>
    </font>
    <font>
      <b/>
      <vertAlign val="superscript"/>
      <sz val="11"/>
      <name val="Times New Roman"/>
      <family val="1"/>
    </font>
    <font>
      <b/>
      <sz val="10"/>
      <name val="Times New Roman"/>
      <family val="1"/>
    </font>
    <font>
      <sz val="11"/>
      <name val="Times New Roman"/>
      <family val="1"/>
    </font>
    <font>
      <b/>
      <i/>
      <u/>
      <sz val="11"/>
      <name val="Times New Roman"/>
      <family val="1"/>
    </font>
    <font>
      <b/>
      <i/>
      <vertAlign val="superscript"/>
      <sz val="11"/>
      <name val="Times New Roman"/>
      <family val="1"/>
    </font>
    <font>
      <sz val="8"/>
      <name val="Times New Roman"/>
      <family val="1"/>
    </font>
    <font>
      <sz val="10"/>
      <name val="Times New Roman"/>
      <family val="1"/>
    </font>
    <font>
      <vertAlign val="superscript"/>
      <sz val="10"/>
      <name val="Times New Roman"/>
      <family val="1"/>
    </font>
    <font>
      <b/>
      <sz val="8"/>
      <color indexed="81"/>
      <name val="Tahoma"/>
      <family val="2"/>
    </font>
    <font>
      <b/>
      <i/>
      <sz val="10"/>
      <name val="Times New Roman"/>
      <family val="1"/>
    </font>
    <font>
      <b/>
      <i/>
      <sz val="11"/>
      <name val="Times New Roman"/>
      <family val="1"/>
    </font>
    <font>
      <b/>
      <i/>
      <u/>
      <sz val="14"/>
      <name val="Times New Roman"/>
      <family val="1"/>
    </font>
    <font>
      <i/>
      <u/>
      <sz val="14"/>
      <name val="Times New Roman"/>
      <family val="1"/>
    </font>
    <font>
      <b/>
      <sz val="14"/>
      <name val="Times New Roman"/>
      <family val="1"/>
    </font>
    <font>
      <b/>
      <i/>
      <sz val="12"/>
      <name val="Times New Roman"/>
      <family val="1"/>
    </font>
    <font>
      <u/>
      <sz val="11"/>
      <name val="Times New Roman"/>
      <family val="1"/>
    </font>
    <font>
      <sz val="14"/>
      <name val="Times New Roman"/>
      <family val="1"/>
    </font>
    <font>
      <sz val="12"/>
      <name val="Times New Roman"/>
      <family val="1"/>
    </font>
    <font>
      <b/>
      <sz val="12"/>
      <name val="Times New Roman"/>
      <family val="1"/>
    </font>
    <font>
      <sz val="11"/>
      <name val="Times New Roman"/>
      <family val="1"/>
    </font>
    <font>
      <b/>
      <u/>
      <sz val="11"/>
      <name val="Times New Roman"/>
      <family val="1"/>
    </font>
    <font>
      <b/>
      <sz val="16"/>
      <name val="Times New Roman"/>
      <family val="1"/>
    </font>
    <font>
      <sz val="9"/>
      <name val="Times New Roman"/>
      <family val="1"/>
    </font>
    <font>
      <b/>
      <u/>
      <sz val="14"/>
      <name val="Times New Roman"/>
      <family val="1"/>
    </font>
    <font>
      <b/>
      <vertAlign val="superscript"/>
      <sz val="10"/>
      <name val="Times New Roman"/>
      <family val="1"/>
    </font>
    <font>
      <b/>
      <sz val="11"/>
      <color indexed="81"/>
      <name val="Tahoma"/>
      <family val="2"/>
    </font>
    <font>
      <b/>
      <i/>
      <vertAlign val="superscript"/>
      <sz val="14"/>
      <name val="Times New Roman"/>
      <family val="1"/>
    </font>
    <font>
      <b/>
      <i/>
      <u/>
      <sz val="18"/>
      <name val="Times New Roman"/>
      <family val="1"/>
    </font>
    <font>
      <b/>
      <i/>
      <u/>
      <sz val="12"/>
      <name val="Times New Roman"/>
      <family val="1"/>
    </font>
    <font>
      <b/>
      <sz val="9"/>
      <name val="Times New Roman"/>
      <family val="1"/>
    </font>
    <font>
      <b/>
      <i/>
      <sz val="18"/>
      <name val="Times New Roman"/>
      <family val="1"/>
    </font>
  </fonts>
  <fills count="6">
    <fill>
      <patternFill patternType="none"/>
    </fill>
    <fill>
      <patternFill patternType="gray125"/>
    </fill>
    <fill>
      <patternFill patternType="solid">
        <fgColor indexed="13"/>
        <bgColor indexed="64"/>
      </patternFill>
    </fill>
    <fill>
      <patternFill patternType="solid">
        <fgColor indexed="23"/>
        <bgColor indexed="64"/>
      </patternFill>
    </fill>
    <fill>
      <patternFill patternType="solid">
        <fgColor theme="0" tint="-0.499984740745262"/>
        <bgColor indexed="64"/>
      </patternFill>
    </fill>
    <fill>
      <patternFill patternType="solid">
        <fgColor rgb="FFFFFF00"/>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hair">
        <color indexed="64"/>
      </left>
      <right style="hair">
        <color indexed="64"/>
      </right>
      <top style="thin">
        <color indexed="64"/>
      </top>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medium">
        <color indexed="64"/>
      </right>
      <top/>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thin">
        <color indexed="64"/>
      </left>
      <right style="medium">
        <color indexed="64"/>
      </right>
      <top style="thin">
        <color indexed="64"/>
      </top>
      <bottom/>
      <diagonal/>
    </border>
    <border>
      <left style="medium">
        <color indexed="64"/>
      </left>
      <right style="hair">
        <color indexed="64"/>
      </right>
      <top style="hair">
        <color indexed="64"/>
      </top>
      <bottom style="medium">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bottom style="thin">
        <color indexed="64"/>
      </bottom>
      <diagonal/>
    </border>
    <border>
      <left style="hair">
        <color indexed="64"/>
      </left>
      <right/>
      <top style="thin">
        <color indexed="64"/>
      </top>
      <bottom style="hair">
        <color indexed="64"/>
      </bottom>
      <diagonal/>
    </border>
    <border>
      <left/>
      <right style="thin">
        <color indexed="64"/>
      </right>
      <top/>
      <bottom/>
      <diagonal/>
    </border>
    <border>
      <left style="hair">
        <color indexed="64"/>
      </left>
      <right style="thin">
        <color indexed="64"/>
      </right>
      <top/>
      <bottom style="thin">
        <color indexed="64"/>
      </bottom>
      <diagonal/>
    </border>
    <border>
      <left/>
      <right style="thin">
        <color indexed="64"/>
      </right>
      <top style="hair">
        <color indexed="64"/>
      </top>
      <bottom style="thin">
        <color indexed="64"/>
      </bottom>
      <diagonal/>
    </border>
    <border>
      <left/>
      <right style="hair">
        <color indexed="64"/>
      </right>
      <top style="hair">
        <color indexed="64"/>
      </top>
      <bottom/>
      <diagonal/>
    </border>
    <border>
      <left style="thin">
        <color indexed="64"/>
      </left>
      <right/>
      <top/>
      <bottom/>
      <diagonal/>
    </border>
    <border>
      <left style="hair">
        <color indexed="64"/>
      </left>
      <right style="thick">
        <color indexed="64"/>
      </right>
      <top style="hair">
        <color indexed="64"/>
      </top>
      <bottom style="hair">
        <color indexed="64"/>
      </bottom>
      <diagonal/>
    </border>
    <border>
      <left style="hair">
        <color indexed="64"/>
      </left>
      <right style="thick">
        <color indexed="64"/>
      </right>
      <top style="hair">
        <color indexed="64"/>
      </top>
      <bottom style="thin">
        <color indexed="64"/>
      </bottom>
      <diagonal/>
    </border>
    <border>
      <left style="thin">
        <color indexed="64"/>
      </left>
      <right style="thin">
        <color indexed="64"/>
      </right>
      <top style="thin">
        <color indexed="64"/>
      </top>
      <bottom style="thick">
        <color indexed="64"/>
      </bottom>
      <diagonal/>
    </border>
    <border>
      <left style="hair">
        <color indexed="64"/>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hair">
        <color indexed="64"/>
      </right>
      <top style="hair">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top/>
      <bottom/>
      <diagonal/>
    </border>
    <border>
      <left/>
      <right style="hair">
        <color indexed="64"/>
      </right>
      <top/>
      <bottom/>
      <diagonal/>
    </border>
    <border>
      <left style="thick">
        <color indexed="64"/>
      </left>
      <right/>
      <top/>
      <bottom style="thick">
        <color indexed="64"/>
      </bottom>
      <diagonal/>
    </border>
    <border>
      <left/>
      <right style="hair">
        <color indexed="64"/>
      </right>
      <top/>
      <bottom style="thick">
        <color indexed="64"/>
      </bottom>
      <diagonal/>
    </border>
    <border>
      <left style="hair">
        <color indexed="64"/>
      </left>
      <right style="hair">
        <color indexed="64"/>
      </right>
      <top/>
      <bottom style="thick">
        <color indexed="64"/>
      </bottom>
      <diagonal/>
    </border>
    <border>
      <left style="hair">
        <color indexed="64"/>
      </left>
      <right style="thick">
        <color indexed="64"/>
      </right>
      <top style="thin">
        <color indexed="64"/>
      </top>
      <bottom/>
      <diagonal/>
    </border>
    <border>
      <left style="hair">
        <color indexed="64"/>
      </left>
      <right style="thick">
        <color indexed="64"/>
      </right>
      <top/>
      <bottom style="thick">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hair">
        <color indexed="64"/>
      </right>
      <top style="hair">
        <color indexed="64"/>
      </top>
      <bottom/>
      <diagonal/>
    </border>
    <border>
      <left style="hair">
        <color indexed="64"/>
      </left>
      <right/>
      <top style="hair">
        <color indexed="64"/>
      </top>
      <bottom style="hair">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ck">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s>
  <cellStyleXfs count="1">
    <xf numFmtId="0" fontId="0" fillId="0" borderId="0">
      <alignment vertical="center" wrapText="1"/>
    </xf>
  </cellStyleXfs>
  <cellXfs count="489">
    <xf numFmtId="0" fontId="0" fillId="0" borderId="0" xfId="0">
      <alignment vertical="center" wrapText="1"/>
    </xf>
    <xf numFmtId="0" fontId="0" fillId="0" borderId="0" xfId="0" applyAlignment="1">
      <alignment horizontal="center" vertical="center" wrapText="1"/>
    </xf>
    <xf numFmtId="0" fontId="0" fillId="0" borderId="16" xfId="0" applyBorder="1">
      <alignment vertical="center" wrapText="1"/>
    </xf>
    <xf numFmtId="3" fontId="0" fillId="0" borderId="16" xfId="0" applyNumberFormat="1" applyBorder="1" applyAlignment="1">
      <alignment horizontal="center" vertical="center" wrapText="1"/>
    </xf>
    <xf numFmtId="3" fontId="0" fillId="0" borderId="21" xfId="0" applyNumberFormat="1" applyBorder="1" applyAlignment="1">
      <alignment horizontal="center" vertical="center" wrapText="1"/>
    </xf>
    <xf numFmtId="0" fontId="15" fillId="0" borderId="0" xfId="0" applyFont="1">
      <alignment vertical="center" wrapText="1"/>
    </xf>
    <xf numFmtId="0" fontId="15" fillId="0" borderId="22" xfId="0" applyFont="1" applyBorder="1" applyAlignment="1">
      <alignment horizontal="center" wrapText="1"/>
    </xf>
    <xf numFmtId="0" fontId="15" fillId="0" borderId="23" xfId="0" applyFont="1" applyBorder="1" applyAlignment="1">
      <alignment horizontal="center" wrapText="1"/>
    </xf>
    <xf numFmtId="0" fontId="15" fillId="0" borderId="23" xfId="0" applyFont="1" applyBorder="1" applyAlignment="1">
      <alignment horizontal="center" vertical="center" wrapText="1"/>
    </xf>
    <xf numFmtId="0" fontId="15" fillId="0" borderId="24" xfId="0" applyFont="1" applyBorder="1" applyAlignment="1">
      <alignment horizontal="center" vertical="center" wrapText="1"/>
    </xf>
    <xf numFmtId="3" fontId="32" fillId="0" borderId="7" xfId="0" applyNumberFormat="1" applyFont="1" applyBorder="1" applyAlignment="1">
      <alignment horizontal="center" vertical="center" wrapText="1"/>
    </xf>
    <xf numFmtId="3" fontId="32" fillId="0" borderId="25" xfId="0" applyNumberFormat="1" applyFont="1" applyBorder="1" applyAlignment="1">
      <alignment horizontal="center" vertical="center" wrapText="1"/>
    </xf>
    <xf numFmtId="0" fontId="11" fillId="0" borderId="33" xfId="0" applyFont="1" applyBorder="1" applyAlignment="1">
      <alignment horizontal="center" vertical="center" wrapText="1"/>
    </xf>
    <xf numFmtId="0" fontId="17" fillId="0" borderId="32" xfId="0" applyFont="1" applyBorder="1" applyAlignment="1">
      <alignment horizontal="center" vertical="center" wrapText="1"/>
    </xf>
    <xf numFmtId="0" fontId="21" fillId="0" borderId="0" xfId="0" applyFont="1" applyBorder="1" applyAlignment="1">
      <alignment horizontal="center" wrapText="1"/>
    </xf>
    <xf numFmtId="0" fontId="21" fillId="0" borderId="45" xfId="0" applyFont="1" applyBorder="1" applyAlignment="1">
      <alignment horizontal="center" wrapText="1"/>
    </xf>
    <xf numFmtId="0" fontId="11" fillId="0" borderId="35" xfId="0" applyFont="1" applyBorder="1" applyAlignment="1">
      <alignment horizontal="center" vertical="center" wrapText="1"/>
    </xf>
    <xf numFmtId="0" fontId="18" fillId="0" borderId="16" xfId="0" applyFont="1" applyBorder="1" applyAlignment="1">
      <alignment horizontal="center" vertical="center" wrapText="1"/>
    </xf>
    <xf numFmtId="0" fontId="0" fillId="2" borderId="16" xfId="0" applyFill="1" applyBorder="1" applyAlignment="1">
      <alignment horizontal="center" vertical="center" wrapText="1"/>
    </xf>
    <xf numFmtId="0" fontId="0" fillId="0" borderId="21" xfId="0" applyBorder="1">
      <alignment vertical="center" wrapText="1"/>
    </xf>
    <xf numFmtId="0" fontId="0" fillId="2" borderId="21" xfId="0" applyFill="1" applyBorder="1" applyAlignment="1">
      <alignment horizontal="center" vertical="center" wrapText="1"/>
    </xf>
    <xf numFmtId="0" fontId="11" fillId="0" borderId="60" xfId="0" applyFont="1" applyBorder="1" applyAlignment="1">
      <alignment horizontal="center" vertical="center" wrapText="1"/>
    </xf>
    <xf numFmtId="3" fontId="0" fillId="0" borderId="36" xfId="0" applyNumberFormat="1" applyBorder="1" applyAlignment="1">
      <alignment horizontal="center" vertical="center" wrapText="1"/>
    </xf>
    <xf numFmtId="3" fontId="0" fillId="0" borderId="32" xfId="0" applyNumberFormat="1" applyBorder="1" applyAlignment="1">
      <alignment horizontal="center" vertical="center" wrapText="1"/>
    </xf>
    <xf numFmtId="0" fontId="0" fillId="0" borderId="34" xfId="0" applyBorder="1" applyAlignment="1">
      <alignment horizontal="center" vertical="center" wrapText="1"/>
    </xf>
    <xf numFmtId="0" fontId="0" fillId="0" borderId="27" xfId="0" applyBorder="1" applyAlignment="1">
      <alignment horizontal="center" vertical="center" wrapText="1"/>
    </xf>
    <xf numFmtId="1" fontId="0" fillId="0" borderId="34" xfId="0" applyNumberFormat="1" applyBorder="1" applyAlignment="1">
      <alignment horizontal="center" vertical="center" wrapText="1"/>
    </xf>
    <xf numFmtId="1" fontId="0" fillId="0" borderId="63" xfId="0" applyNumberFormat="1" applyBorder="1" applyAlignment="1">
      <alignment horizontal="center" vertical="center" wrapText="1"/>
    </xf>
    <xf numFmtId="1" fontId="0" fillId="0" borderId="27" xfId="0" applyNumberFormat="1" applyBorder="1" applyAlignment="1">
      <alignment horizontal="center" vertical="center" wrapText="1"/>
    </xf>
    <xf numFmtId="1" fontId="0" fillId="0" borderId="64" xfId="0" applyNumberFormat="1" applyBorder="1" applyAlignment="1">
      <alignment horizontal="center" vertical="center" wrapText="1"/>
    </xf>
    <xf numFmtId="0" fontId="0" fillId="0" borderId="63" xfId="0" applyBorder="1" applyAlignment="1">
      <alignment horizontal="center" vertical="center" wrapText="1"/>
    </xf>
    <xf numFmtId="0" fontId="0" fillId="0" borderId="64" xfId="0" applyBorder="1" applyAlignment="1">
      <alignment horizontal="center" vertical="center" wrapText="1"/>
    </xf>
    <xf numFmtId="0" fontId="0" fillId="0" borderId="0" xfId="0" applyAlignment="1">
      <alignment horizontal="right" vertical="top" wrapText="1"/>
    </xf>
    <xf numFmtId="0" fontId="27" fillId="0" borderId="0" xfId="0" applyFont="1" applyAlignment="1">
      <alignment horizontal="center" vertical="center" wrapText="1"/>
    </xf>
    <xf numFmtId="2" fontId="0" fillId="0" borderId="16" xfId="0" applyNumberFormat="1" applyBorder="1" applyAlignment="1" applyProtection="1">
      <alignment horizontal="center" vertical="center" wrapText="1"/>
      <protection locked="0"/>
    </xf>
    <xf numFmtId="2" fontId="0" fillId="0" borderId="36" xfId="0" applyNumberFormat="1" applyBorder="1" applyAlignment="1" applyProtection="1">
      <alignment horizontal="center" vertical="center" wrapText="1"/>
      <protection locked="0"/>
    </xf>
    <xf numFmtId="3" fontId="0" fillId="0" borderId="16" xfId="0" applyNumberFormat="1" applyBorder="1" applyAlignment="1" applyProtection="1">
      <alignment horizontal="center" vertical="center" wrapText="1"/>
    </xf>
    <xf numFmtId="3" fontId="0" fillId="0" borderId="39" xfId="0" applyNumberFormat="1" applyBorder="1" applyAlignment="1" applyProtection="1">
      <alignment horizontal="center" vertical="center" wrapText="1"/>
    </xf>
    <xf numFmtId="3" fontId="0" fillId="0" borderId="21" xfId="0" applyNumberFormat="1" applyBorder="1" applyAlignment="1" applyProtection="1">
      <alignment horizontal="center" vertical="center" wrapText="1"/>
    </xf>
    <xf numFmtId="1" fontId="7" fillId="2" borderId="65" xfId="0" applyNumberFormat="1" applyFont="1" applyFill="1" applyBorder="1" applyAlignment="1" applyProtection="1">
      <alignment horizontal="center" vertical="center" wrapText="1"/>
      <protection locked="0"/>
    </xf>
    <xf numFmtId="1" fontId="7" fillId="2" borderId="68" xfId="0" applyNumberFormat="1" applyFont="1" applyFill="1" applyBorder="1" applyAlignment="1" applyProtection="1">
      <alignment horizontal="center" vertical="center" wrapText="1"/>
      <protection locked="0"/>
    </xf>
    <xf numFmtId="3" fontId="0" fillId="2" borderId="37" xfId="0" applyNumberFormat="1" applyFill="1" applyBorder="1" applyAlignment="1" applyProtection="1">
      <alignment horizontal="center" vertical="center" wrapText="1"/>
      <protection locked="0"/>
    </xf>
    <xf numFmtId="3" fontId="0" fillId="2" borderId="40" xfId="0" applyNumberFormat="1" applyFill="1" applyBorder="1" applyAlignment="1" applyProtection="1">
      <alignment horizontal="center" vertical="center" wrapText="1"/>
      <protection locked="0"/>
    </xf>
    <xf numFmtId="3" fontId="0" fillId="2" borderId="16" xfId="0" applyNumberFormat="1" applyFill="1" applyBorder="1" applyAlignment="1" applyProtection="1">
      <alignment horizontal="center" vertical="center" wrapText="1"/>
      <protection locked="0"/>
    </xf>
    <xf numFmtId="3" fontId="0" fillId="2" borderId="17" xfId="0" applyNumberFormat="1" applyFill="1" applyBorder="1" applyAlignment="1" applyProtection="1">
      <alignment horizontal="center" vertical="center" wrapText="1"/>
      <protection locked="0"/>
    </xf>
    <xf numFmtId="3" fontId="15" fillId="2" borderId="40" xfId="0" applyNumberFormat="1" applyFont="1" applyFill="1" applyBorder="1" applyAlignment="1" applyProtection="1">
      <alignment horizontal="center" vertical="center" wrapText="1"/>
      <protection locked="0"/>
    </xf>
    <xf numFmtId="0" fontId="18" fillId="2" borderId="15" xfId="0" applyFont="1" applyFill="1" applyBorder="1" applyAlignment="1" applyProtection="1">
      <alignment horizontal="center" vertical="center" wrapText="1"/>
      <protection locked="0"/>
    </xf>
    <xf numFmtId="3" fontId="18" fillId="2" borderId="16" xfId="0" applyNumberFormat="1" applyFont="1" applyFill="1" applyBorder="1" applyAlignment="1" applyProtection="1">
      <alignment horizontal="center" vertical="center" wrapText="1"/>
      <protection locked="0"/>
    </xf>
    <xf numFmtId="0" fontId="18" fillId="2" borderId="16" xfId="0" applyFont="1" applyFill="1" applyBorder="1" applyProtection="1">
      <alignment vertical="center" wrapText="1"/>
      <protection locked="0"/>
    </xf>
    <xf numFmtId="0" fontId="18" fillId="2" borderId="58" xfId="0" applyFont="1" applyFill="1" applyBorder="1" applyAlignment="1" applyProtection="1">
      <alignment horizontal="center" vertical="center" wrapText="1"/>
      <protection locked="0"/>
    </xf>
    <xf numFmtId="0" fontId="18" fillId="2" borderId="52" xfId="0" applyFont="1" applyFill="1" applyBorder="1" applyAlignment="1" applyProtection="1">
      <alignment horizontal="center" vertical="center" wrapText="1"/>
      <protection locked="0"/>
    </xf>
    <xf numFmtId="0" fontId="18" fillId="2" borderId="69" xfId="0" applyFont="1" applyFill="1" applyBorder="1" applyAlignment="1" applyProtection="1">
      <alignment horizontal="center" vertical="center" wrapText="1"/>
      <protection locked="0"/>
    </xf>
    <xf numFmtId="0" fontId="15" fillId="2" borderId="16" xfId="0" applyFont="1" applyFill="1" applyBorder="1" applyAlignment="1" applyProtection="1">
      <alignment horizontal="center" vertical="center" wrapText="1"/>
      <protection locked="0"/>
    </xf>
    <xf numFmtId="2" fontId="0" fillId="2" borderId="51" xfId="0" applyNumberFormat="1" applyFill="1" applyBorder="1" applyAlignment="1" applyProtection="1">
      <alignment horizontal="center" vertical="center" wrapText="1"/>
      <protection locked="0"/>
    </xf>
    <xf numFmtId="2" fontId="0" fillId="2" borderId="70" xfId="0" applyNumberFormat="1" applyFill="1" applyBorder="1" applyAlignment="1" applyProtection="1">
      <alignment horizontal="center" vertical="center" wrapText="1"/>
      <protection locked="0"/>
    </xf>
    <xf numFmtId="2" fontId="0" fillId="2" borderId="52" xfId="0" applyNumberFormat="1" applyFill="1" applyBorder="1" applyAlignment="1" applyProtection="1">
      <alignment horizontal="center" vertical="center" wrapText="1"/>
      <protection locked="0"/>
    </xf>
    <xf numFmtId="2" fontId="0" fillId="0" borderId="32" xfId="0" applyNumberFormat="1" applyBorder="1" applyAlignment="1" applyProtection="1">
      <alignment horizontal="center" vertical="center" wrapText="1"/>
      <protection locked="0"/>
    </xf>
    <xf numFmtId="2" fontId="0" fillId="0" borderId="27" xfId="0" applyNumberFormat="1" applyBorder="1" applyAlignment="1" applyProtection="1">
      <alignment horizontal="center" vertical="center" wrapText="1"/>
      <protection locked="0"/>
    </xf>
    <xf numFmtId="2" fontId="0" fillId="0" borderId="34" xfId="0" applyNumberFormat="1" applyBorder="1" applyAlignment="1" applyProtection="1">
      <alignment horizontal="center" vertical="center" wrapText="1"/>
      <protection locked="0"/>
    </xf>
    <xf numFmtId="2" fontId="0" fillId="0" borderId="64" xfId="0" applyNumberFormat="1" applyBorder="1" applyAlignment="1" applyProtection="1">
      <alignment horizontal="center" vertical="center" wrapText="1"/>
      <protection locked="0"/>
    </xf>
    <xf numFmtId="3" fontId="0" fillId="2" borderId="36" xfId="0" applyNumberFormat="1" applyFill="1" applyBorder="1" applyAlignment="1" applyProtection="1">
      <alignment horizontal="center" vertical="center" wrapText="1"/>
      <protection locked="0"/>
    </xf>
    <xf numFmtId="3" fontId="0" fillId="2" borderId="32" xfId="0" applyNumberFormat="1" applyFill="1" applyBorder="1" applyAlignment="1" applyProtection="1">
      <alignment horizontal="center" vertical="center" wrapText="1"/>
      <protection locked="0"/>
    </xf>
    <xf numFmtId="0" fontId="0" fillId="3" borderId="0" xfId="0" applyFill="1">
      <alignment vertical="center" wrapText="1"/>
    </xf>
    <xf numFmtId="0" fontId="0" fillId="3" borderId="0" xfId="0" applyFill="1" applyBorder="1">
      <alignment vertical="center" wrapText="1"/>
    </xf>
    <xf numFmtId="0" fontId="13" fillId="3" borderId="0" xfId="0" applyFont="1" applyFill="1" applyBorder="1" applyAlignment="1">
      <alignment horizontal="center" vertical="center" wrapText="1"/>
    </xf>
    <xf numFmtId="0" fontId="26" fillId="3" borderId="0" xfId="0" applyFont="1" applyFill="1" applyBorder="1" applyAlignment="1">
      <alignment horizontal="center" vertical="center" wrapText="1"/>
    </xf>
    <xf numFmtId="3" fontId="32" fillId="3" borderId="0" xfId="0" applyNumberFormat="1" applyFont="1" applyFill="1" applyBorder="1" applyAlignment="1">
      <alignment horizontal="center" vertical="center" wrapText="1"/>
    </xf>
    <xf numFmtId="0" fontId="11" fillId="3" borderId="0" xfId="0" applyFont="1" applyFill="1" applyBorder="1" applyAlignment="1">
      <alignment horizontal="center" wrapText="1"/>
    </xf>
    <xf numFmtId="0" fontId="15" fillId="3" borderId="0" xfId="0" applyFont="1" applyFill="1" applyBorder="1" applyAlignment="1">
      <alignment horizontal="center" wrapText="1"/>
    </xf>
    <xf numFmtId="0" fontId="28" fillId="3" borderId="0" xfId="0" applyFont="1" applyFill="1" applyBorder="1" applyAlignment="1">
      <alignment horizontal="center" wrapText="1"/>
    </xf>
    <xf numFmtId="0" fontId="17" fillId="3" borderId="0" xfId="0" applyFont="1" applyFill="1" applyBorder="1" applyAlignment="1">
      <alignment horizontal="center" vertical="center" wrapText="1"/>
    </xf>
    <xf numFmtId="0" fontId="0" fillId="3" borderId="0" xfId="0" applyFill="1" applyBorder="1" applyAlignment="1">
      <alignment horizontal="center" vertical="center" wrapText="1"/>
    </xf>
    <xf numFmtId="0" fontId="27" fillId="3" borderId="0" xfId="0" applyFont="1" applyFill="1" applyBorder="1" applyAlignment="1">
      <alignment horizontal="center" wrapText="1"/>
    </xf>
    <xf numFmtId="0" fontId="15" fillId="3" borderId="0" xfId="0" applyFont="1" applyFill="1">
      <alignment vertical="center" wrapText="1"/>
    </xf>
    <xf numFmtId="0" fontId="0" fillId="3" borderId="0" xfId="0" applyFill="1" applyAlignment="1">
      <alignment horizontal="center" vertical="center" wrapText="1"/>
    </xf>
    <xf numFmtId="4" fontId="0" fillId="2" borderId="16" xfId="0" applyNumberFormat="1" applyFill="1" applyBorder="1" applyAlignment="1" applyProtection="1">
      <alignment horizontal="center" vertical="center" wrapText="1"/>
      <protection locked="0"/>
    </xf>
    <xf numFmtId="4" fontId="0" fillId="2" borderId="17" xfId="0" applyNumberFormat="1" applyFill="1" applyBorder="1" applyAlignment="1" applyProtection="1">
      <alignment horizontal="center" vertical="center" wrapText="1"/>
      <protection locked="0"/>
    </xf>
    <xf numFmtId="0" fontId="0" fillId="2" borderId="72" xfId="0" applyFill="1" applyBorder="1" applyAlignment="1">
      <alignment horizontal="center" vertical="center" wrapText="1"/>
    </xf>
    <xf numFmtId="0" fontId="0" fillId="2" borderId="73" xfId="0" applyFill="1" applyBorder="1" applyAlignment="1">
      <alignment horizontal="center" vertical="center" wrapText="1"/>
    </xf>
    <xf numFmtId="0" fontId="15" fillId="0" borderId="74" xfId="0" applyFont="1" applyBorder="1" applyAlignment="1">
      <alignment horizontal="center" vertical="center" wrapText="1"/>
    </xf>
    <xf numFmtId="0" fontId="29" fillId="0" borderId="74" xfId="0" applyFont="1" applyBorder="1" applyAlignment="1">
      <alignment horizontal="center" vertical="center" wrapText="1"/>
    </xf>
    <xf numFmtId="0" fontId="34" fillId="0" borderId="1" xfId="0" applyFont="1" applyBorder="1" applyAlignment="1">
      <alignment horizontal="center" vertical="center" wrapText="1"/>
    </xf>
    <xf numFmtId="0" fontId="0" fillId="4" borderId="0" xfId="0" applyFill="1">
      <alignment vertical="center" wrapText="1"/>
    </xf>
    <xf numFmtId="0" fontId="0" fillId="5" borderId="1" xfId="0" applyFill="1" applyBorder="1">
      <alignment vertical="center" wrapText="1"/>
    </xf>
    <xf numFmtId="0" fontId="0" fillId="5" borderId="74" xfId="0" applyFill="1" applyBorder="1">
      <alignment vertical="center" wrapText="1"/>
    </xf>
    <xf numFmtId="0" fontId="0" fillId="5" borderId="103" xfId="0" applyFill="1" applyBorder="1">
      <alignment vertical="center" wrapText="1"/>
    </xf>
    <xf numFmtId="0" fontId="15" fillId="0" borderId="1" xfId="0" applyFont="1" applyBorder="1" applyAlignment="1">
      <alignment horizontal="right" wrapText="1"/>
    </xf>
    <xf numFmtId="0" fontId="15" fillId="0" borderId="74" xfId="0" applyFont="1" applyBorder="1" applyAlignment="1">
      <alignment horizontal="right" wrapText="1"/>
    </xf>
    <xf numFmtId="0" fontId="15" fillId="0" borderId="103" xfId="0" applyFont="1" applyBorder="1" applyAlignment="1">
      <alignment horizontal="right" wrapText="1"/>
    </xf>
    <xf numFmtId="0" fontId="0" fillId="2" borderId="16" xfId="0" applyFont="1" applyFill="1" applyBorder="1" applyProtection="1">
      <alignment vertical="center" wrapText="1"/>
      <protection locked="0"/>
    </xf>
    <xf numFmtId="0" fontId="0" fillId="2" borderId="52" xfId="0" applyFont="1" applyFill="1" applyBorder="1" applyAlignment="1" applyProtection="1">
      <alignment horizontal="center" vertical="center" wrapText="1"/>
      <protection locked="0"/>
    </xf>
    <xf numFmtId="0" fontId="34" fillId="0" borderId="13" xfId="0" applyFont="1" applyBorder="1" applyAlignment="1">
      <alignment horizontal="center" vertical="center" wrapText="1"/>
    </xf>
    <xf numFmtId="0" fontId="0" fillId="3" borderId="0" xfId="0" applyFill="1" applyProtection="1">
      <alignment vertical="center" wrapText="1"/>
      <protection locked="0"/>
    </xf>
    <xf numFmtId="0" fontId="0" fillId="0" borderId="0" xfId="0" applyProtection="1">
      <alignment vertical="center" wrapText="1"/>
      <protection locked="0"/>
    </xf>
    <xf numFmtId="0" fontId="4" fillId="3" borderId="0" xfId="0" applyFont="1" applyFill="1" applyProtection="1">
      <alignment vertical="center" wrapText="1"/>
      <protection locked="0"/>
    </xf>
    <xf numFmtId="0" fontId="7" fillId="0" borderId="26" xfId="0" applyFont="1" applyBorder="1" applyAlignment="1" applyProtection="1">
      <alignment horizontal="center" vertical="center" wrapText="1"/>
      <protection locked="0"/>
    </xf>
    <xf numFmtId="3" fontId="7" fillId="0" borderId="26" xfId="0" applyNumberFormat="1" applyFont="1" applyBorder="1" applyAlignment="1" applyProtection="1">
      <alignment horizontal="center" vertical="center" wrapText="1"/>
      <protection locked="0"/>
    </xf>
    <xf numFmtId="3" fontId="7" fillId="0" borderId="28" xfId="0" applyNumberFormat="1" applyFont="1" applyBorder="1" applyAlignment="1" applyProtection="1">
      <alignment horizontal="center" vertical="center" wrapText="1"/>
      <protection locked="0"/>
    </xf>
    <xf numFmtId="0" fontId="4" fillId="0" borderId="0" xfId="0" applyFont="1" applyProtection="1">
      <alignment vertical="center" wrapText="1"/>
      <protection locked="0"/>
    </xf>
    <xf numFmtId="0" fontId="21" fillId="0" borderId="37" xfId="0" applyFont="1" applyBorder="1" applyAlignment="1" applyProtection="1">
      <alignment horizontal="right" vertical="center" wrapText="1"/>
      <protection locked="0"/>
    </xf>
    <xf numFmtId="0" fontId="1" fillId="0" borderId="15" xfId="0" applyFont="1" applyBorder="1" applyAlignment="1" applyProtection="1">
      <alignment horizontal="center" vertical="center" wrapText="1"/>
      <protection locked="0"/>
    </xf>
    <xf numFmtId="0" fontId="0" fillId="0" borderId="16" xfId="0" applyBorder="1" applyProtection="1">
      <alignment vertical="center" wrapText="1"/>
      <protection locked="0"/>
    </xf>
    <xf numFmtId="0" fontId="6" fillId="0" borderId="16" xfId="0" applyFont="1" applyBorder="1" applyProtection="1">
      <alignment vertical="center" wrapText="1"/>
      <protection locked="0"/>
    </xf>
    <xf numFmtId="0" fontId="1" fillId="0" borderId="38" xfId="0" applyFont="1" applyBorder="1" applyAlignment="1" applyProtection="1">
      <alignment horizontal="center" vertical="center" wrapText="1"/>
      <protection locked="0"/>
    </xf>
    <xf numFmtId="0" fontId="7" fillId="0" borderId="39" xfId="0" applyFont="1" applyBorder="1" applyProtection="1">
      <alignment vertical="center" wrapText="1"/>
      <protection locked="0"/>
    </xf>
    <xf numFmtId="0" fontId="1" fillId="0" borderId="19" xfId="0" applyFont="1" applyBorder="1" applyAlignment="1" applyProtection="1">
      <alignment horizontal="center" vertical="center" wrapText="1"/>
      <protection locked="0"/>
    </xf>
    <xf numFmtId="0" fontId="6" fillId="0" borderId="37" xfId="0" applyFont="1" applyBorder="1" applyProtection="1">
      <alignment vertical="center" wrapText="1"/>
      <protection locked="0"/>
    </xf>
    <xf numFmtId="0" fontId="1" fillId="0" borderId="20" xfId="0" applyFont="1" applyBorder="1" applyAlignment="1" applyProtection="1">
      <alignment horizontal="center" vertical="center" wrapText="1"/>
      <protection locked="0"/>
    </xf>
    <xf numFmtId="0" fontId="6" fillId="0" borderId="21" xfId="0" applyFont="1" applyBorder="1" applyProtection="1">
      <alignment vertical="center" wrapText="1"/>
      <protection locked="0"/>
    </xf>
    <xf numFmtId="0" fontId="1" fillId="3" borderId="0" xfId="0" applyFont="1" applyFill="1" applyBorder="1" applyAlignment="1" applyProtection="1">
      <alignment horizontal="center" vertical="center" wrapText="1"/>
      <protection locked="0"/>
    </xf>
    <xf numFmtId="0" fontId="6" fillId="3" borderId="0" xfId="0" applyFont="1" applyFill="1" applyBorder="1" applyProtection="1">
      <alignment vertical="center" wrapText="1"/>
      <protection locked="0"/>
    </xf>
    <xf numFmtId="3" fontId="0" fillId="3" borderId="0" xfId="0" applyNumberFormat="1" applyFill="1" applyBorder="1" applyAlignment="1" applyProtection="1">
      <alignment horizontal="center" vertical="center" wrapText="1"/>
      <protection locked="0"/>
    </xf>
    <xf numFmtId="0" fontId="38" fillId="0" borderId="0" xfId="0" applyFont="1" applyAlignment="1" applyProtection="1">
      <alignment horizontal="center" vertical="top" wrapText="1"/>
      <protection locked="0"/>
    </xf>
    <xf numFmtId="0" fontId="1" fillId="0" borderId="0" xfId="0" applyFont="1" applyFill="1" applyBorder="1" applyAlignment="1" applyProtection="1">
      <alignment horizontal="center" vertical="top" wrapText="1"/>
      <protection locked="0"/>
    </xf>
    <xf numFmtId="0" fontId="0" fillId="0" borderId="0" xfId="0" applyAlignment="1" applyProtection="1">
      <alignment vertical="top" wrapText="1"/>
      <protection locked="0"/>
    </xf>
    <xf numFmtId="3" fontId="0" fillId="3" borderId="0" xfId="0" applyNumberFormat="1" applyFill="1" applyProtection="1">
      <alignment vertical="center" wrapText="1"/>
      <protection locked="0"/>
    </xf>
    <xf numFmtId="3" fontId="0" fillId="0" borderId="0" xfId="0" applyNumberFormat="1" applyProtection="1">
      <alignment vertical="center" wrapText="1"/>
      <protection locked="0"/>
    </xf>
    <xf numFmtId="0" fontId="31" fillId="3" borderId="0" xfId="0" applyFont="1" applyFill="1" applyAlignment="1" applyProtection="1">
      <alignment horizontal="left" vertical="center" wrapText="1"/>
      <protection locked="0"/>
    </xf>
    <xf numFmtId="0" fontId="11" fillId="0" borderId="1" xfId="0" applyFont="1" applyBorder="1" applyAlignment="1" applyProtection="1">
      <alignment horizontal="center" vertical="center" wrapText="1"/>
      <protection locked="0"/>
    </xf>
    <xf numFmtId="3" fontId="0" fillId="3" borderId="0" xfId="0" quotePrefix="1" applyNumberFormat="1" applyFill="1" applyAlignment="1" applyProtection="1">
      <alignment horizontal="left" vertical="center" wrapText="1"/>
      <protection locked="0"/>
    </xf>
    <xf numFmtId="0" fontId="15" fillId="0" borderId="16" xfId="0" applyFont="1" applyBorder="1" applyAlignment="1" applyProtection="1">
      <alignment horizontal="center" vertical="center" wrapText="1"/>
      <protection locked="0"/>
    </xf>
    <xf numFmtId="0" fontId="0" fillId="3" borderId="0" xfId="0" applyFill="1" applyAlignment="1" applyProtection="1">
      <alignment horizontal="left" vertical="center" wrapText="1"/>
      <protection locked="0"/>
    </xf>
    <xf numFmtId="0" fontId="21" fillId="0" borderId="0" xfId="0" applyFont="1" applyBorder="1" applyAlignment="1" applyProtection="1">
      <alignment horizontal="center" vertical="center" wrapText="1"/>
      <protection locked="0"/>
    </xf>
    <xf numFmtId="0" fontId="0" fillId="0" borderId="0" xfId="0" applyBorder="1" applyProtection="1">
      <alignment vertical="center" wrapText="1"/>
      <protection locked="0"/>
    </xf>
    <xf numFmtId="0" fontId="0" fillId="0" borderId="0" xfId="0" quotePrefix="1" applyProtection="1">
      <alignment vertical="center" wrapText="1"/>
      <protection locked="0"/>
    </xf>
    <xf numFmtId="3" fontId="0" fillId="3" borderId="0" xfId="0" applyNumberFormat="1" applyFill="1" applyAlignment="1" applyProtection="1">
      <alignment horizontal="left" vertical="center" wrapText="1"/>
      <protection locked="0"/>
    </xf>
    <xf numFmtId="0" fontId="18" fillId="3" borderId="0" xfId="0" applyFont="1" applyFill="1" applyBorder="1" applyProtection="1">
      <alignment vertical="center" wrapText="1"/>
      <protection locked="0"/>
    </xf>
    <xf numFmtId="3" fontId="18" fillId="3" borderId="0" xfId="0" applyNumberFormat="1" applyFont="1" applyFill="1" applyBorder="1" applyAlignment="1" applyProtection="1">
      <alignment horizontal="center" vertical="center" wrapText="1"/>
      <protection locked="0"/>
    </xf>
    <xf numFmtId="2" fontId="18" fillId="3" borderId="0" xfId="0" applyNumberFormat="1" applyFont="1" applyFill="1" applyBorder="1" applyAlignment="1" applyProtection="1">
      <alignment horizontal="center" vertical="center" wrapText="1"/>
      <protection locked="0"/>
    </xf>
    <xf numFmtId="0" fontId="18" fillId="3" borderId="0" xfId="0" applyFont="1" applyFill="1" applyBorder="1" applyAlignment="1" applyProtection="1">
      <alignment horizontal="center" vertical="top" wrapText="1"/>
      <protection locked="0"/>
    </xf>
    <xf numFmtId="0" fontId="18" fillId="0" borderId="0" xfId="0" applyFont="1" applyBorder="1" applyAlignment="1" applyProtection="1">
      <alignment horizontal="center" vertical="top" wrapText="1"/>
      <protection locked="0"/>
    </xf>
    <xf numFmtId="0" fontId="18" fillId="0" borderId="0" xfId="0" applyFont="1" applyAlignment="1" applyProtection="1">
      <alignment horizontal="center" vertical="top" wrapText="1"/>
      <protection locked="0"/>
    </xf>
    <xf numFmtId="0" fontId="18" fillId="0" borderId="0" xfId="0" applyFont="1" applyProtection="1">
      <alignment vertical="center" wrapText="1"/>
      <protection locked="0"/>
    </xf>
    <xf numFmtId="0" fontId="18" fillId="0" borderId="0" xfId="0" applyFont="1" applyAlignment="1" applyProtection="1">
      <alignment vertical="center" wrapText="1"/>
      <protection locked="0"/>
    </xf>
    <xf numFmtId="0" fontId="18" fillId="3" borderId="0" xfId="0" applyFont="1" applyFill="1" applyProtection="1">
      <alignment vertical="center" wrapText="1"/>
      <protection locked="0"/>
    </xf>
    <xf numFmtId="0" fontId="18" fillId="3" borderId="0" xfId="0" applyFont="1" applyFill="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Alignment="1" applyProtection="1">
      <alignment vertical="center" wrapText="1"/>
      <protection locked="0"/>
    </xf>
    <xf numFmtId="0" fontId="11" fillId="0" borderId="19" xfId="0" applyFont="1" applyBorder="1" applyAlignment="1" applyProtection="1">
      <alignment horizontal="center" vertical="center" wrapText="1"/>
    </xf>
    <xf numFmtId="0" fontId="15" fillId="0" borderId="15" xfId="0" applyFont="1" applyBorder="1" applyAlignment="1" applyProtection="1">
      <alignment horizontal="center" vertical="center" wrapText="1"/>
    </xf>
    <xf numFmtId="0" fontId="15" fillId="0" borderId="16" xfId="0" applyFont="1" applyBorder="1" applyAlignment="1" applyProtection="1">
      <alignment horizontal="center" vertical="center" wrapText="1"/>
    </xf>
    <xf numFmtId="0" fontId="11" fillId="0" borderId="41" xfId="0" applyFont="1" applyBorder="1" applyAlignment="1" applyProtection="1">
      <alignment horizontal="center" vertical="center" wrapText="1"/>
    </xf>
    <xf numFmtId="0" fontId="36" fillId="0" borderId="36" xfId="0" applyFont="1" applyBorder="1" applyAlignment="1" applyProtection="1">
      <alignment horizontal="center" vertical="center" wrapText="1"/>
    </xf>
    <xf numFmtId="0" fontId="17" fillId="0" borderId="36" xfId="0" applyFont="1" applyBorder="1" applyAlignment="1" applyProtection="1">
      <alignment horizontal="center" vertical="center" wrapText="1"/>
    </xf>
    <xf numFmtId="0" fontId="15" fillId="0" borderId="17" xfId="0" applyFont="1" applyBorder="1" applyAlignment="1" applyProtection="1">
      <alignment horizontal="center" vertical="center" wrapText="1"/>
    </xf>
    <xf numFmtId="0" fontId="17" fillId="0" borderId="42" xfId="0" applyFont="1" applyBorder="1" applyAlignment="1" applyProtection="1">
      <alignment horizontal="center" vertical="center" wrapText="1"/>
    </xf>
    <xf numFmtId="0" fontId="18" fillId="0" borderId="19" xfId="0" applyFont="1" applyBorder="1" applyProtection="1">
      <alignment vertical="center" wrapText="1"/>
    </xf>
    <xf numFmtId="0" fontId="19" fillId="0" borderId="37" xfId="0" applyFont="1" applyBorder="1" applyProtection="1">
      <alignment vertical="center" wrapText="1"/>
    </xf>
    <xf numFmtId="0" fontId="18" fillId="0" borderId="37" xfId="0" applyFont="1" applyBorder="1" applyProtection="1">
      <alignment vertical="center" wrapText="1"/>
    </xf>
    <xf numFmtId="0" fontId="18" fillId="0" borderId="40" xfId="0" applyFont="1" applyBorder="1" applyProtection="1">
      <alignment vertical="center" wrapText="1"/>
    </xf>
    <xf numFmtId="0" fontId="18" fillId="0" borderId="16" xfId="0" applyFont="1" applyBorder="1" applyProtection="1">
      <alignment vertical="center" wrapText="1"/>
    </xf>
    <xf numFmtId="0" fontId="19" fillId="0" borderId="16" xfId="0" applyFont="1" applyBorder="1" applyProtection="1">
      <alignment vertical="center" wrapText="1"/>
    </xf>
    <xf numFmtId="0" fontId="18" fillId="0" borderId="15" xfId="0" applyFont="1" applyBorder="1" applyAlignment="1" applyProtection="1">
      <alignment horizontal="center" vertical="center" wrapText="1"/>
    </xf>
    <xf numFmtId="3" fontId="18" fillId="0" borderId="16" xfId="0" applyNumberFormat="1" applyFont="1" applyBorder="1" applyAlignment="1" applyProtection="1">
      <alignment horizontal="center" vertical="center" wrapText="1"/>
    </xf>
    <xf numFmtId="2" fontId="18" fillId="0" borderId="17" xfId="0" applyNumberFormat="1" applyFont="1" applyBorder="1" applyAlignment="1" applyProtection="1">
      <alignment horizontal="center" vertical="center" wrapText="1"/>
    </xf>
    <xf numFmtId="0" fontId="22" fillId="0" borderId="48" xfId="0" applyFont="1" applyFill="1" applyBorder="1" applyAlignment="1" applyProtection="1">
      <alignment horizontal="center" vertical="center" wrapText="1"/>
      <protection locked="0"/>
    </xf>
    <xf numFmtId="0" fontId="34" fillId="0" borderId="10" xfId="0" applyFont="1" applyFill="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0" fontId="21" fillId="0" borderId="5" xfId="0" applyFont="1" applyBorder="1" applyAlignment="1" applyProtection="1">
      <alignment horizontal="center" vertical="center" wrapText="1"/>
      <protection locked="0"/>
    </xf>
    <xf numFmtId="3" fontId="21" fillId="0" borderId="5" xfId="0" applyNumberFormat="1" applyFont="1" applyBorder="1" applyAlignment="1" applyProtection="1">
      <alignment horizontal="center" vertical="center" wrapText="1"/>
      <protection locked="0"/>
    </xf>
    <xf numFmtId="4" fontId="21" fillId="0" borderId="5" xfId="0" applyNumberFormat="1" applyFont="1" applyBorder="1" applyAlignment="1" applyProtection="1">
      <alignment horizontal="center" vertical="center" wrapText="1"/>
      <protection locked="0"/>
    </xf>
    <xf numFmtId="0" fontId="21" fillId="0" borderId="7" xfId="0" applyFont="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0" fontId="21" fillId="0" borderId="4"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3" fontId="0" fillId="0" borderId="1" xfId="0" applyNumberFormat="1" applyBorder="1" applyAlignment="1" applyProtection="1">
      <alignment horizontal="center" vertical="center" wrapText="1"/>
      <protection locked="0"/>
    </xf>
    <xf numFmtId="4" fontId="0" fillId="0" borderId="1" xfId="0" applyNumberFormat="1" applyBorder="1" applyAlignment="1" applyProtection="1">
      <alignment horizontal="center" vertical="center" wrapText="1"/>
      <protection locked="0"/>
    </xf>
    <xf numFmtId="4" fontId="0" fillId="0" borderId="8" xfId="0" applyNumberFormat="1" applyBorder="1" applyAlignment="1" applyProtection="1">
      <alignment horizontal="center" vertical="center" wrapText="1"/>
      <protection locked="0"/>
    </xf>
    <xf numFmtId="0" fontId="18" fillId="2" borderId="12" xfId="0" applyFont="1" applyFill="1" applyBorder="1" applyAlignment="1" applyProtection="1">
      <alignment horizontal="center" vertical="center" wrapText="1"/>
      <protection locked="0"/>
    </xf>
    <xf numFmtId="0" fontId="18" fillId="2" borderId="13" xfId="0" applyFont="1" applyFill="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3" fontId="0" fillId="0" borderId="2" xfId="0" applyNumberFormat="1" applyBorder="1" applyAlignment="1" applyProtection="1">
      <alignment horizontal="center" vertical="center" wrapText="1"/>
      <protection locked="0"/>
    </xf>
    <xf numFmtId="4" fontId="0" fillId="0" borderId="2" xfId="0" applyNumberFormat="1" applyBorder="1" applyAlignment="1" applyProtection="1">
      <alignment horizontal="center" vertical="center" wrapText="1"/>
      <protection locked="0"/>
    </xf>
    <xf numFmtId="4" fontId="0" fillId="0" borderId="9" xfId="0" applyNumberFormat="1" applyBorder="1" applyAlignment="1" applyProtection="1">
      <alignment horizontal="center" vertical="center" wrapText="1"/>
      <protection locked="0"/>
    </xf>
    <xf numFmtId="0" fontId="18" fillId="2" borderId="14"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3" fontId="0" fillId="3" borderId="0" xfId="0" quotePrefix="1" applyNumberFormat="1" applyFill="1" applyAlignment="1" applyProtection="1">
      <alignment horizontal="center" vertical="center" wrapText="1"/>
      <protection locked="0"/>
    </xf>
    <xf numFmtId="4" fontId="0" fillId="3" borderId="0" xfId="0" quotePrefix="1" applyNumberFormat="1" applyFill="1" applyAlignment="1" applyProtection="1">
      <alignment horizontal="center" vertical="center" wrapText="1"/>
      <protection locked="0"/>
    </xf>
    <xf numFmtId="4" fontId="0" fillId="3" borderId="0" xfId="0" quotePrefix="1" applyNumberFormat="1" applyFill="1" applyBorder="1" applyAlignment="1" applyProtection="1">
      <alignment horizontal="center" vertical="center" wrapText="1"/>
      <protection locked="0"/>
    </xf>
    <xf numFmtId="0" fontId="18" fillId="3" borderId="0" xfId="0" applyFont="1" applyFill="1" applyBorder="1" applyAlignment="1" applyProtection="1">
      <alignment horizontal="center" vertical="center" wrapText="1"/>
      <protection locked="0"/>
    </xf>
    <xf numFmtId="4" fontId="0" fillId="3" borderId="0" xfId="0" applyNumberFormat="1" applyFill="1" applyBorder="1" applyProtection="1">
      <alignment vertical="center" wrapText="1"/>
      <protection locked="0"/>
    </xf>
    <xf numFmtId="4" fontId="0" fillId="3" borderId="0" xfId="0" applyNumberFormat="1" applyFill="1" applyProtection="1">
      <alignment vertical="center" wrapText="1"/>
      <protection locked="0"/>
    </xf>
    <xf numFmtId="0" fontId="21" fillId="0" borderId="0" xfId="0" applyFont="1" applyAlignment="1" applyProtection="1">
      <alignment horizontal="center" vertical="top" wrapText="1"/>
      <protection locked="0"/>
    </xf>
    <xf numFmtId="4" fontId="0" fillId="0" borderId="0" xfId="0" applyNumberFormat="1" applyProtection="1">
      <alignment vertical="center" wrapText="1"/>
      <protection locked="0"/>
    </xf>
    <xf numFmtId="0" fontId="34" fillId="0" borderId="13" xfId="0" applyFont="1" applyFill="1" applyBorder="1" applyAlignment="1" applyProtection="1">
      <alignment horizontal="center" vertical="center" wrapText="1"/>
    </xf>
    <xf numFmtId="0" fontId="21" fillId="0" borderId="43" xfId="0" applyFont="1" applyBorder="1" applyAlignment="1" applyProtection="1">
      <alignment horizontal="center" vertical="center" wrapText="1"/>
    </xf>
    <xf numFmtId="0" fontId="21" fillId="0" borderId="44" xfId="0" applyFont="1" applyBorder="1" applyAlignment="1" applyProtection="1">
      <alignment horizontal="center" vertical="center" wrapText="1"/>
    </xf>
    <xf numFmtId="3" fontId="21" fillId="0" borderId="44" xfId="0" applyNumberFormat="1" applyFont="1" applyBorder="1" applyAlignment="1" applyProtection="1">
      <alignment horizontal="center" vertical="center" wrapText="1"/>
    </xf>
    <xf numFmtId="4" fontId="21" fillId="0" borderId="44" xfId="0" applyNumberFormat="1" applyFont="1" applyBorder="1" applyAlignment="1" applyProtection="1">
      <alignment horizontal="center" vertical="center" wrapText="1"/>
    </xf>
    <xf numFmtId="4" fontId="22" fillId="0" borderId="49" xfId="0" applyNumberFormat="1" applyFont="1" applyBorder="1" applyAlignment="1" applyProtection="1">
      <alignment horizontal="center" vertical="center" wrapText="1"/>
    </xf>
    <xf numFmtId="0" fontId="22" fillId="0" borderId="48" xfId="0" applyFont="1" applyFill="1" applyBorder="1" applyAlignment="1" applyProtection="1">
      <alignment horizontal="center" vertical="center" wrapText="1"/>
    </xf>
    <xf numFmtId="0" fontId="21" fillId="0" borderId="19" xfId="0" applyFont="1" applyBorder="1" applyAlignment="1" applyProtection="1">
      <alignment horizontal="center" vertical="center" wrapText="1"/>
    </xf>
    <xf numFmtId="0" fontId="0" fillId="0" borderId="37" xfId="0" applyBorder="1" applyAlignment="1" applyProtection="1">
      <alignment horizontal="center" vertical="center" wrapText="1"/>
    </xf>
    <xf numFmtId="3" fontId="0" fillId="0" borderId="37" xfId="0" applyNumberFormat="1" applyBorder="1" applyAlignment="1" applyProtection="1">
      <alignment horizontal="center" vertical="center" wrapText="1"/>
    </xf>
    <xf numFmtId="4" fontId="0" fillId="0" borderId="37" xfId="0" applyNumberFormat="1" applyBorder="1" applyAlignment="1" applyProtection="1">
      <alignment horizontal="center" vertical="center" wrapText="1"/>
    </xf>
    <xf numFmtId="4" fontId="0" fillId="0" borderId="40" xfId="0" applyNumberFormat="1" applyBorder="1" applyAlignment="1" applyProtection="1">
      <alignment horizontal="center" vertical="center" wrapText="1"/>
    </xf>
    <xf numFmtId="0" fontId="21" fillId="0" borderId="15" xfId="0" applyFont="1" applyBorder="1" applyAlignment="1" applyProtection="1">
      <alignment horizontal="center" vertical="center" wrapText="1"/>
    </xf>
    <xf numFmtId="0" fontId="0" fillId="0" borderId="16" xfId="0" applyBorder="1" applyAlignment="1" applyProtection="1">
      <alignment horizontal="center" vertical="center" wrapText="1"/>
    </xf>
    <xf numFmtId="4" fontId="0" fillId="0" borderId="16" xfId="0" applyNumberFormat="1" applyBorder="1" applyAlignment="1" applyProtection="1">
      <alignment horizontal="center" vertical="center" wrapText="1"/>
    </xf>
    <xf numFmtId="0" fontId="21" fillId="0" borderId="20" xfId="0" applyFont="1" applyBorder="1" applyAlignment="1" applyProtection="1">
      <alignment horizontal="center" vertical="center" wrapText="1"/>
    </xf>
    <xf numFmtId="0" fontId="0" fillId="0" borderId="21" xfId="0" applyBorder="1" applyAlignment="1" applyProtection="1">
      <alignment horizontal="center" vertical="center" wrapText="1"/>
    </xf>
    <xf numFmtId="4" fontId="0" fillId="0" borderId="21" xfId="0" applyNumberFormat="1" applyBorder="1" applyAlignment="1" applyProtection="1">
      <alignment horizontal="center" vertical="center" wrapText="1"/>
    </xf>
    <xf numFmtId="4" fontId="0" fillId="0" borderId="18" xfId="0" applyNumberFormat="1" applyBorder="1" applyAlignment="1" applyProtection="1">
      <alignment horizontal="center" vertical="center" wrapText="1"/>
    </xf>
    <xf numFmtId="0" fontId="21" fillId="0" borderId="16" xfId="0" applyFont="1" applyBorder="1" applyAlignment="1" applyProtection="1">
      <alignment horizontal="center" wrapText="1"/>
      <protection locked="0"/>
    </xf>
    <xf numFmtId="0" fontId="21" fillId="0" borderId="21" xfId="0" applyFont="1" applyBorder="1" applyAlignment="1" applyProtection="1">
      <alignment horizontal="center" wrapText="1"/>
      <protection locked="0"/>
    </xf>
    <xf numFmtId="0" fontId="11" fillId="0" borderId="29" xfId="0" applyFont="1" applyBorder="1" applyAlignment="1" applyProtection="1">
      <alignment horizontal="center" vertical="center" wrapText="1"/>
    </xf>
    <xf numFmtId="0" fontId="17" fillId="0" borderId="30"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11" fillId="0" borderId="15" xfId="0" applyFont="1" applyBorder="1" applyAlignment="1" applyProtection="1">
      <alignment horizontal="center" vertical="center" wrapText="1"/>
    </xf>
    <xf numFmtId="4" fontId="0" fillId="0" borderId="17" xfId="0" applyNumberFormat="1" applyBorder="1" applyAlignment="1" applyProtection="1">
      <alignment horizontal="center" vertical="center" wrapText="1"/>
    </xf>
    <xf numFmtId="0" fontId="0" fillId="0" borderId="59" xfId="0" applyBorder="1" applyProtection="1">
      <alignment vertical="center" wrapText="1"/>
      <protection locked="0"/>
    </xf>
    <xf numFmtId="0" fontId="0" fillId="0" borderId="14" xfId="0" applyBorder="1" applyProtection="1">
      <alignment vertical="center" wrapText="1"/>
      <protection locked="0"/>
    </xf>
    <xf numFmtId="0" fontId="0" fillId="0" borderId="55" xfId="0" applyBorder="1" applyProtection="1">
      <alignment vertical="center" wrapText="1"/>
      <protection locked="0"/>
    </xf>
    <xf numFmtId="0" fontId="0" fillId="3" borderId="71" xfId="0" applyFill="1" applyBorder="1" applyProtection="1">
      <alignment vertical="center" wrapText="1"/>
      <protection locked="0"/>
    </xf>
    <xf numFmtId="0" fontId="11" fillId="0" borderId="57" xfId="0" applyFont="1" applyBorder="1" applyAlignment="1" applyProtection="1">
      <alignment horizontal="center" vertical="center" wrapText="1"/>
      <protection locked="0"/>
    </xf>
    <xf numFmtId="0" fontId="11" fillId="0" borderId="51" xfId="0"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0" fontId="11" fillId="0" borderId="34" xfId="0" applyFont="1" applyBorder="1" applyAlignment="1" applyProtection="1">
      <alignment horizontal="center" vertical="center" wrapText="1"/>
      <protection locked="0"/>
    </xf>
    <xf numFmtId="0" fontId="11" fillId="0" borderId="58" xfId="0" applyFont="1" applyBorder="1" applyAlignment="1" applyProtection="1">
      <alignment horizontal="center" vertical="center" wrapText="1"/>
      <protection locked="0"/>
    </xf>
    <xf numFmtId="0" fontId="11" fillId="0" borderId="67" xfId="0" applyFont="1" applyBorder="1" applyAlignment="1" applyProtection="1">
      <alignment horizontal="center" vertical="center" wrapText="1"/>
      <protection locked="0"/>
    </xf>
    <xf numFmtId="0" fontId="11" fillId="0" borderId="56" xfId="0" applyFont="1" applyFill="1" applyBorder="1" applyAlignment="1" applyProtection="1">
      <alignment horizontal="center" vertical="center" wrapText="1"/>
      <protection locked="0"/>
    </xf>
    <xf numFmtId="0" fontId="15" fillId="0" borderId="50" xfId="0" applyFont="1" applyBorder="1" applyAlignment="1" applyProtection="1">
      <alignment horizontal="center" vertical="center" wrapText="1"/>
      <protection locked="0"/>
    </xf>
    <xf numFmtId="0" fontId="15" fillId="0" borderId="51" xfId="0" applyFont="1" applyBorder="1" applyAlignment="1" applyProtection="1">
      <alignment horizontal="center" vertical="center" wrapText="1"/>
      <protection locked="0"/>
    </xf>
    <xf numFmtId="0" fontId="15" fillId="0" borderId="34" xfId="0" applyFont="1" applyBorder="1" applyAlignment="1" applyProtection="1">
      <alignment horizontal="center" vertical="center" wrapText="1"/>
      <protection locked="0"/>
    </xf>
    <xf numFmtId="0" fontId="15" fillId="0" borderId="52" xfId="0" applyFont="1" applyBorder="1" applyAlignment="1" applyProtection="1">
      <alignment horizontal="center" vertical="center" wrapText="1"/>
      <protection locked="0"/>
    </xf>
    <xf numFmtId="0" fontId="15" fillId="3" borderId="71" xfId="0" applyFont="1" applyFill="1" applyBorder="1" applyAlignment="1" applyProtection="1">
      <alignment horizontal="center" vertical="center" wrapText="1"/>
      <protection locked="0"/>
    </xf>
    <xf numFmtId="0" fontId="15" fillId="0" borderId="0" xfId="0" applyFont="1" applyFill="1" applyBorder="1" applyAlignment="1" applyProtection="1">
      <alignment horizontal="center" vertical="center" wrapText="1"/>
      <protection locked="0"/>
    </xf>
    <xf numFmtId="0" fontId="0" fillId="0" borderId="50" xfId="0" applyBorder="1" applyAlignment="1" applyProtection="1">
      <alignment horizontal="center" vertical="center" wrapText="1"/>
      <protection locked="0"/>
    </xf>
    <xf numFmtId="0" fontId="0" fillId="3" borderId="71" xfId="0" applyFill="1"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54" xfId="0" applyBorder="1" applyAlignment="1" applyProtection="1">
      <alignment horizontal="center" vertical="center" wrapText="1"/>
      <protection locked="0"/>
    </xf>
    <xf numFmtId="2" fontId="0" fillId="0" borderId="47" xfId="0" applyNumberFormat="1" applyBorder="1" applyAlignment="1" applyProtection="1">
      <alignment horizontal="center" vertical="center" wrapText="1"/>
      <protection locked="0"/>
    </xf>
    <xf numFmtId="0" fontId="0" fillId="0" borderId="21" xfId="0" applyBorder="1" applyProtection="1">
      <alignment vertical="center" wrapText="1"/>
      <protection locked="0"/>
    </xf>
    <xf numFmtId="2" fontId="0" fillId="0" borderId="34" xfId="0" applyNumberFormat="1" applyBorder="1" applyAlignment="1" applyProtection="1">
      <alignment horizontal="center" vertical="center" wrapText="1"/>
    </xf>
    <xf numFmtId="2" fontId="0" fillId="0" borderId="52" xfId="0" applyNumberFormat="1" applyFill="1" applyBorder="1" applyAlignment="1" applyProtection="1">
      <alignment horizontal="center" vertical="center" wrapText="1"/>
    </xf>
    <xf numFmtId="0" fontId="0" fillId="0" borderId="53" xfId="0" applyBorder="1" applyAlignment="1" applyProtection="1">
      <alignment horizontal="center" vertical="center" wrapText="1"/>
    </xf>
    <xf numFmtId="0" fontId="0" fillId="3" borderId="0" xfId="0" applyFill="1" applyBorder="1" applyProtection="1">
      <alignment vertical="center" wrapText="1"/>
      <protection locked="0"/>
    </xf>
    <xf numFmtId="0" fontId="15" fillId="3" borderId="0" xfId="0" applyFont="1" applyFill="1" applyBorder="1" applyAlignment="1" applyProtection="1">
      <alignment horizontal="center" vertical="center" wrapText="1"/>
      <protection locked="0"/>
    </xf>
    <xf numFmtId="0" fontId="15" fillId="0" borderId="0" xfId="0" applyFont="1" applyBorder="1" applyAlignment="1" applyProtection="1">
      <alignment horizontal="center" vertical="center" wrapText="1"/>
      <protection locked="0"/>
    </xf>
    <xf numFmtId="0" fontId="21" fillId="0" borderId="32" xfId="0" applyFont="1" applyBorder="1" applyAlignment="1" applyProtection="1">
      <alignment horizontal="center" wrapText="1"/>
      <protection locked="0"/>
    </xf>
    <xf numFmtId="0" fontId="21" fillId="0" borderId="16" xfId="0" applyFont="1" applyBorder="1" applyAlignment="1" applyProtection="1">
      <alignment horizontal="center" vertical="center" wrapText="1"/>
      <protection locked="0"/>
    </xf>
    <xf numFmtId="2" fontId="0" fillId="0" borderId="16" xfId="0" applyNumberFormat="1" applyBorder="1" applyAlignment="1" applyProtection="1">
      <alignment horizontal="center"/>
      <protection locked="0"/>
    </xf>
    <xf numFmtId="0" fontId="21" fillId="0" borderId="36" xfId="0" applyFont="1" applyFill="1" applyBorder="1" applyAlignment="1" applyProtection="1">
      <alignment horizontal="center" vertical="center" wrapText="1"/>
      <protection locked="0"/>
    </xf>
    <xf numFmtId="4" fontId="33" fillId="0" borderId="27" xfId="0" applyNumberFormat="1" applyFont="1" applyBorder="1" applyAlignment="1" applyProtection="1">
      <alignment horizontal="center" vertical="center" wrapText="1"/>
    </xf>
    <xf numFmtId="0" fontId="17" fillId="0" borderId="32" xfId="0" applyFont="1" applyBorder="1" applyAlignment="1" applyProtection="1">
      <alignment horizontal="center" vertical="center" wrapText="1"/>
    </xf>
    <xf numFmtId="0" fontId="21" fillId="0" borderId="35" xfId="0" applyFont="1" applyBorder="1" applyAlignment="1" applyProtection="1">
      <alignment horizontal="center" vertical="center" wrapText="1"/>
    </xf>
    <xf numFmtId="0" fontId="15" fillId="0" borderId="32" xfId="0" applyFont="1" applyBorder="1" applyAlignment="1" applyProtection="1">
      <alignment horizontal="center" vertical="center" wrapText="1"/>
    </xf>
    <xf numFmtId="0" fontId="15" fillId="0" borderId="27" xfId="0" applyFont="1" applyBorder="1" applyAlignment="1" applyProtection="1">
      <alignment horizontal="center" vertical="center" wrapText="1"/>
    </xf>
    <xf numFmtId="0" fontId="21" fillId="0" borderId="33" xfId="0" applyFont="1" applyBorder="1" applyAlignment="1" applyProtection="1">
      <alignment horizontal="center" vertical="center" wrapText="1"/>
    </xf>
    <xf numFmtId="2" fontId="33" fillId="0" borderId="16" xfId="0" applyNumberFormat="1" applyFont="1" applyBorder="1" applyAlignment="1" applyProtection="1">
      <alignment horizontal="center" vertical="center" wrapText="1"/>
    </xf>
    <xf numFmtId="4" fontId="33" fillId="0" borderId="16" xfId="0" applyNumberFormat="1" applyFont="1" applyBorder="1" applyAlignment="1" applyProtection="1">
      <alignment horizontal="center" vertical="center" wrapText="1"/>
    </xf>
    <xf numFmtId="4" fontId="33" fillId="0" borderId="34" xfId="0" applyNumberFormat="1" applyFont="1" applyBorder="1" applyAlignment="1" applyProtection="1">
      <alignment horizontal="center" vertical="center" wrapText="1"/>
    </xf>
    <xf numFmtId="0" fontId="22" fillId="3" borderId="0" xfId="0" applyFont="1" applyFill="1" applyProtection="1">
      <alignment vertical="center" wrapText="1"/>
      <protection locked="0"/>
    </xf>
    <xf numFmtId="0" fontId="22" fillId="0" borderId="0" xfId="0" applyFont="1" applyProtection="1">
      <alignment vertical="center" wrapText="1"/>
      <protection locked="0"/>
    </xf>
    <xf numFmtId="1" fontId="0" fillId="3" borderId="0" xfId="0" applyNumberFormat="1" applyFill="1" applyProtection="1">
      <alignment vertical="center" wrapText="1"/>
      <protection locked="0"/>
    </xf>
    <xf numFmtId="0" fontId="21" fillId="0" borderId="0" xfId="0" applyFont="1" applyAlignment="1" applyProtection="1">
      <alignment horizontal="center" vertical="center" wrapText="1"/>
      <protection locked="0"/>
    </xf>
    <xf numFmtId="1" fontId="0" fillId="0" borderId="0" xfId="0" applyNumberFormat="1" applyProtection="1">
      <alignment vertical="center" wrapText="1"/>
      <protection locked="0"/>
    </xf>
    <xf numFmtId="0" fontId="21" fillId="0" borderId="0" xfId="0" applyFont="1" applyBorder="1" applyAlignment="1" applyProtection="1">
      <alignment horizontal="center" vertical="center" wrapText="1"/>
    </xf>
    <xf numFmtId="3" fontId="17" fillId="0" borderId="30" xfId="0" applyNumberFormat="1" applyFont="1" applyBorder="1" applyAlignment="1" applyProtection="1">
      <alignment horizontal="center" vertical="center" wrapText="1"/>
    </xf>
    <xf numFmtId="0" fontId="17" fillId="0" borderId="66" xfId="0" applyFont="1" applyBorder="1" applyAlignment="1" applyProtection="1">
      <alignment horizontal="center" vertical="center" wrapText="1"/>
    </xf>
    <xf numFmtId="0" fontId="17" fillId="0" borderId="47" xfId="0" applyFont="1" applyBorder="1" applyAlignment="1" applyProtection="1">
      <alignment horizontal="center" vertical="center" wrapText="1"/>
    </xf>
    <xf numFmtId="0" fontId="17" fillId="0" borderId="62" xfId="0" applyFont="1" applyBorder="1" applyAlignment="1" applyProtection="1">
      <alignment horizontal="center" vertical="center" wrapText="1"/>
    </xf>
    <xf numFmtId="0" fontId="17" fillId="0" borderId="46" xfId="0" applyFont="1" applyBorder="1" applyAlignment="1" applyProtection="1">
      <alignment horizontal="center" vertical="center" wrapText="1"/>
    </xf>
    <xf numFmtId="0" fontId="17" fillId="0" borderId="61" xfId="0" applyFont="1" applyBorder="1" applyAlignment="1" applyProtection="1">
      <alignment horizontal="center" vertical="center" wrapText="1"/>
    </xf>
    <xf numFmtId="164" fontId="17" fillId="0" borderId="46" xfId="0" applyNumberFormat="1" applyFont="1" applyBorder="1" applyAlignment="1" applyProtection="1">
      <alignment horizontal="center" vertical="center" wrapText="1"/>
    </xf>
    <xf numFmtId="164" fontId="17" fillId="0" borderId="61" xfId="0" applyNumberFormat="1" applyFont="1" applyBorder="1" applyAlignment="1" applyProtection="1">
      <alignment horizontal="center" vertical="center" wrapText="1"/>
    </xf>
    <xf numFmtId="0" fontId="0" fillId="0" borderId="46" xfId="0" applyBorder="1" applyAlignment="1" applyProtection="1">
      <alignment horizontal="center" vertical="center" wrapText="1"/>
    </xf>
    <xf numFmtId="1" fontId="0" fillId="0" borderId="46" xfId="0" applyNumberFormat="1" applyBorder="1" applyAlignment="1" applyProtection="1">
      <alignment horizontal="center" vertical="center" wrapText="1"/>
    </xf>
    <xf numFmtId="164" fontId="21" fillId="0" borderId="21" xfId="0" applyNumberFormat="1" applyFont="1" applyBorder="1" applyAlignment="1" applyProtection="1">
      <alignment horizontal="center" vertical="center" wrapText="1"/>
    </xf>
    <xf numFmtId="164" fontId="21" fillId="0" borderId="18" xfId="0" applyNumberFormat="1" applyFont="1" applyBorder="1" applyAlignment="1" applyProtection="1">
      <alignment horizontal="center" vertical="center" wrapText="1"/>
    </xf>
    <xf numFmtId="0" fontId="0" fillId="0" borderId="30" xfId="0" applyBorder="1" applyAlignment="1" applyProtection="1">
      <alignment horizontal="center" vertical="center" wrapText="1"/>
    </xf>
    <xf numFmtId="3" fontId="0" fillId="0" borderId="30" xfId="0" applyNumberFormat="1" applyBorder="1" applyAlignment="1" applyProtection="1">
      <alignment horizontal="center" vertical="center" wrapText="1"/>
    </xf>
    <xf numFmtId="1" fontId="0" fillId="0" borderId="30" xfId="0" applyNumberFormat="1" applyBorder="1" applyAlignment="1" applyProtection="1">
      <alignment horizontal="center" vertical="center" wrapText="1"/>
    </xf>
    <xf numFmtId="1" fontId="0" fillId="0" borderId="16" xfId="0" applyNumberFormat="1" applyBorder="1" applyAlignment="1" applyProtection="1">
      <alignment horizontal="center" vertical="center" wrapText="1"/>
    </xf>
    <xf numFmtId="0" fontId="0" fillId="0" borderId="47" xfId="0" applyBorder="1" applyProtection="1">
      <alignment vertical="center" wrapText="1"/>
    </xf>
    <xf numFmtId="3" fontId="0" fillId="0" borderId="47" xfId="0" applyNumberFormat="1" applyBorder="1" applyProtection="1">
      <alignment vertical="center" wrapText="1"/>
    </xf>
    <xf numFmtId="1" fontId="0" fillId="0" borderId="47" xfId="0" applyNumberFormat="1" applyBorder="1" applyProtection="1">
      <alignment vertical="center" wrapText="1"/>
    </xf>
    <xf numFmtId="0" fontId="0" fillId="0" borderId="62" xfId="0" applyBorder="1" applyProtection="1">
      <alignment vertical="center" wrapText="1"/>
    </xf>
    <xf numFmtId="0" fontId="0" fillId="0" borderId="46" xfId="0" applyBorder="1" applyProtection="1">
      <alignment vertical="center" wrapText="1"/>
    </xf>
    <xf numFmtId="3" fontId="0" fillId="0" borderId="46" xfId="0" applyNumberFormat="1" applyBorder="1" applyAlignment="1" applyProtection="1">
      <alignment vertical="center" wrapText="1"/>
    </xf>
    <xf numFmtId="1" fontId="0" fillId="0" borderId="46" xfId="0" applyNumberFormat="1" applyBorder="1" applyAlignment="1" applyProtection="1">
      <alignment vertical="center" wrapText="1"/>
    </xf>
    <xf numFmtId="0" fontId="0" fillId="0" borderId="65" xfId="0" applyBorder="1" applyProtection="1">
      <alignment vertical="center" wrapText="1"/>
    </xf>
    <xf numFmtId="3" fontId="21" fillId="0" borderId="21" xfId="0" applyNumberFormat="1" applyFont="1" applyBorder="1" applyAlignment="1" applyProtection="1">
      <alignment horizontal="center" vertical="center" wrapText="1"/>
    </xf>
    <xf numFmtId="1" fontId="21" fillId="0" borderId="21" xfId="0" applyNumberFormat="1" applyFont="1" applyBorder="1" applyAlignment="1" applyProtection="1">
      <alignment horizontal="center" vertical="center" wrapText="1"/>
    </xf>
    <xf numFmtId="0" fontId="21" fillId="0" borderId="21" xfId="0" applyFont="1" applyBorder="1" applyAlignment="1" applyProtection="1">
      <alignment horizontal="center" vertical="center" wrapText="1"/>
    </xf>
    <xf numFmtId="0" fontId="21" fillId="0" borderId="18" xfId="0" applyFont="1" applyBorder="1" applyAlignment="1" applyProtection="1">
      <alignment horizontal="center" vertical="center" wrapText="1"/>
    </xf>
    <xf numFmtId="0" fontId="43" fillId="0" borderId="0" xfId="0" applyFont="1" applyAlignment="1" applyProtection="1">
      <alignment horizontal="center" wrapText="1"/>
    </xf>
    <xf numFmtId="0" fontId="44" fillId="0" borderId="0" xfId="0" applyFont="1" applyAlignment="1" applyProtection="1">
      <alignment wrapText="1"/>
    </xf>
    <xf numFmtId="0" fontId="0" fillId="0" borderId="0" xfId="0" applyProtection="1">
      <alignment vertical="center" wrapText="1"/>
    </xf>
    <xf numFmtId="0" fontId="0" fillId="0" borderId="0" xfId="0" applyFill="1" applyProtection="1">
      <alignment vertical="center" wrapText="1"/>
    </xf>
    <xf numFmtId="0" fontId="46" fillId="0" borderId="0" xfId="0" applyFont="1" applyAlignment="1" applyProtection="1">
      <alignment horizontal="center" vertical="center" wrapText="1"/>
    </xf>
    <xf numFmtId="0" fontId="26" fillId="0" borderId="0" xfId="0" applyFont="1" applyAlignment="1" applyProtection="1">
      <alignment horizontal="center" vertical="center" wrapText="1"/>
      <protection locked="0"/>
    </xf>
    <xf numFmtId="0" fontId="0" fillId="0" borderId="0" xfId="0" applyAlignment="1" applyProtection="1">
      <alignment vertical="center" wrapText="1"/>
      <protection locked="0"/>
    </xf>
    <xf numFmtId="0" fontId="29"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3" fontId="0" fillId="0" borderId="0" xfId="0" applyNumberFormat="1" applyAlignment="1" applyProtection="1">
      <alignment horizontal="center" vertical="center" wrapText="1"/>
      <protection locked="0"/>
    </xf>
    <xf numFmtId="0" fontId="10" fillId="0" borderId="78" xfId="0" applyFont="1" applyBorder="1" applyAlignment="1" applyProtection="1">
      <alignment horizontal="center" vertical="center" wrapText="1"/>
    </xf>
    <xf numFmtId="0" fontId="0" fillId="0" borderId="78" xfId="0" applyBorder="1" applyAlignment="1" applyProtection="1">
      <alignment horizontal="center" vertical="center" wrapText="1"/>
    </xf>
    <xf numFmtId="0" fontId="5" fillId="0" borderId="81" xfId="0" applyFont="1" applyBorder="1" applyAlignment="1" applyProtection="1">
      <alignment vertical="center" wrapText="1"/>
      <protection locked="0"/>
    </xf>
    <xf numFmtId="0" fontId="0" fillId="0" borderId="19" xfId="0" applyBorder="1" applyAlignment="1" applyProtection="1">
      <alignment vertical="center" wrapText="1"/>
      <protection locked="0"/>
    </xf>
    <xf numFmtId="0" fontId="18" fillId="0" borderId="0" xfId="0" applyFont="1" applyBorder="1" applyAlignment="1" applyProtection="1">
      <alignment vertical="center" wrapText="1"/>
      <protection locked="0"/>
    </xf>
    <xf numFmtId="0" fontId="39" fillId="0" borderId="0" xfId="0" applyFont="1" applyAlignment="1" applyProtection="1">
      <alignment horizontal="center" vertical="center" wrapText="1"/>
      <protection locked="0"/>
    </xf>
    <xf numFmtId="0" fontId="15" fillId="0" borderId="37" xfId="0" applyFont="1" applyBorder="1" applyAlignment="1" applyProtection="1">
      <alignment horizontal="center" vertical="center" wrapText="1"/>
    </xf>
    <xf numFmtId="0" fontId="12" fillId="0" borderId="82" xfId="0" applyFont="1" applyBorder="1" applyAlignment="1" applyProtection="1">
      <alignment horizontal="center" vertical="center" wrapText="1"/>
    </xf>
    <xf numFmtId="0" fontId="13" fillId="0" borderId="65" xfId="0" applyFont="1" applyBorder="1" applyAlignment="1" applyProtection="1">
      <alignment horizontal="center" vertical="center" wrapText="1"/>
    </xf>
    <xf numFmtId="0" fontId="13" fillId="0" borderId="83" xfId="0" applyFont="1" applyBorder="1" applyAlignment="1" applyProtection="1">
      <alignment horizontal="center" vertical="center" wrapText="1"/>
    </xf>
    <xf numFmtId="0" fontId="0" fillId="0" borderId="0" xfId="0" applyFont="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12" fillId="0" borderId="0" xfId="0" applyFont="1" applyBorder="1" applyAlignment="1" applyProtection="1">
      <alignment horizontal="center" vertical="center" wrapText="1"/>
      <protection locked="0"/>
    </xf>
    <xf numFmtId="0" fontId="12" fillId="0" borderId="78" xfId="0" applyFont="1" applyBorder="1" applyAlignment="1" applyProtection="1">
      <alignment horizontal="center" vertical="center" wrapText="1"/>
    </xf>
    <xf numFmtId="0" fontId="18" fillId="0" borderId="80" xfId="0" applyFont="1" applyBorder="1" applyAlignment="1" applyProtection="1">
      <alignment horizontal="left" vertical="center" wrapText="1"/>
    </xf>
    <xf numFmtId="0" fontId="18" fillId="0" borderId="77" xfId="0" applyFont="1" applyBorder="1" applyAlignment="1" applyProtection="1">
      <alignment horizontal="left" vertical="center" wrapText="1"/>
    </xf>
    <xf numFmtId="0" fontId="18" fillId="0" borderId="14" xfId="0" applyFont="1" applyBorder="1" applyAlignment="1" applyProtection="1">
      <alignment horizontal="left" vertical="center" wrapText="1"/>
    </xf>
    <xf numFmtId="0" fontId="31" fillId="0" borderId="79" xfId="0" applyFont="1" applyBorder="1" applyAlignment="1" applyProtection="1">
      <alignment horizontal="left" vertical="center" wrapText="1"/>
    </xf>
    <xf numFmtId="0" fontId="0" fillId="0" borderId="78" xfId="0" applyBorder="1" applyAlignment="1" applyProtection="1">
      <alignment horizontal="left" vertical="center" wrapText="1"/>
    </xf>
    <xf numFmtId="0" fontId="0" fillId="0" borderId="12" xfId="0" applyBorder="1" applyAlignment="1" applyProtection="1">
      <alignment horizontal="left" vertical="center" wrapText="1"/>
    </xf>
    <xf numFmtId="0" fontId="11" fillId="0" borderId="15" xfId="0" applyFont="1" applyBorder="1" applyAlignment="1" applyProtection="1">
      <alignment horizontal="center" vertical="center" wrapText="1"/>
    </xf>
    <xf numFmtId="0" fontId="0" fillId="0" borderId="20" xfId="0" applyBorder="1" applyAlignment="1" applyProtection="1">
      <alignment horizontal="center" vertical="center" wrapText="1"/>
    </xf>
    <xf numFmtId="3" fontId="0" fillId="0" borderId="16" xfId="0" applyNumberFormat="1" applyBorder="1" applyAlignment="1" applyProtection="1">
      <alignment horizontal="center" vertical="center" wrapText="1"/>
    </xf>
    <xf numFmtId="3" fontId="0" fillId="0" borderId="21" xfId="0" applyNumberFormat="1" applyBorder="1" applyAlignment="1" applyProtection="1">
      <alignment horizontal="center" vertical="center" wrapText="1"/>
    </xf>
    <xf numFmtId="4" fontId="0" fillId="0" borderId="17" xfId="0" applyNumberFormat="1" applyBorder="1" applyAlignment="1" applyProtection="1">
      <alignment horizontal="center" vertical="center" wrapText="1"/>
    </xf>
    <xf numFmtId="4" fontId="0" fillId="0" borderId="18" xfId="0" applyNumberFormat="1" applyBorder="1" applyAlignment="1" applyProtection="1">
      <alignment horizontal="center" vertical="center" wrapText="1"/>
    </xf>
    <xf numFmtId="0" fontId="0" fillId="0" borderId="71" xfId="0" quotePrefix="1" applyFont="1" applyBorder="1" applyAlignment="1" applyProtection="1">
      <alignment horizontal="left" vertical="center" wrapText="1"/>
    </xf>
    <xf numFmtId="0" fontId="0" fillId="0" borderId="0" xfId="0" applyBorder="1" applyAlignment="1" applyProtection="1">
      <alignment horizontal="left" vertical="center" wrapText="1"/>
    </xf>
    <xf numFmtId="0" fontId="0" fillId="0" borderId="67" xfId="0" applyBorder="1" applyAlignment="1" applyProtection="1">
      <alignment horizontal="left" vertical="center" wrapText="1"/>
    </xf>
    <xf numFmtId="0" fontId="0" fillId="0" borderId="15" xfId="0" applyBorder="1" applyAlignment="1" applyProtection="1">
      <alignment horizontal="center" vertical="center" wrapText="1"/>
    </xf>
    <xf numFmtId="0" fontId="22" fillId="0" borderId="79" xfId="0" applyFont="1" applyBorder="1" applyAlignment="1" applyProtection="1">
      <alignment vertical="center" wrapText="1"/>
      <protection locked="0"/>
    </xf>
    <xf numFmtId="0" fontId="22" fillId="0" borderId="78" xfId="0" applyFont="1" applyBorder="1" applyAlignment="1" applyProtection="1">
      <alignment vertical="center" wrapText="1"/>
      <protection locked="0"/>
    </xf>
    <xf numFmtId="0" fontId="22" fillId="0" borderId="12"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23" fillId="0" borderId="80" xfId="0" applyFont="1" applyBorder="1" applyAlignment="1" applyProtection="1">
      <alignment vertical="center" wrapText="1"/>
      <protection locked="0"/>
    </xf>
    <xf numFmtId="0" fontId="22" fillId="0" borderId="77" xfId="0" applyFont="1" applyBorder="1" applyAlignment="1" applyProtection="1">
      <alignment vertical="center" wrapText="1"/>
      <protection locked="0"/>
    </xf>
    <xf numFmtId="0" fontId="22" fillId="0" borderId="14" xfId="0" applyFont="1" applyBorder="1" applyAlignment="1" applyProtection="1">
      <alignment vertical="center" wrapText="1"/>
      <protection locked="0"/>
    </xf>
    <xf numFmtId="0" fontId="12" fillId="0" borderId="78" xfId="0" applyFont="1" applyBorder="1" applyAlignment="1" applyProtection="1">
      <alignment horizontal="center" vertical="center" wrapText="1"/>
      <protection locked="0"/>
    </xf>
    <xf numFmtId="0" fontId="0" fillId="0" borderId="78" xfId="0" applyBorder="1" applyAlignment="1" applyProtection="1">
      <alignment vertical="center" wrapText="1"/>
      <protection locked="0"/>
    </xf>
    <xf numFmtId="0" fontId="15" fillId="0" borderId="29" xfId="0" applyFont="1" applyBorder="1" applyAlignment="1" applyProtection="1">
      <alignment horizontal="center" vertical="center" wrapText="1"/>
      <protection locked="0"/>
    </xf>
    <xf numFmtId="0" fontId="15" fillId="0" borderId="30" xfId="0" applyFont="1" applyBorder="1" applyAlignment="1" applyProtection="1">
      <alignment horizontal="center" vertical="center" wrapText="1"/>
      <protection locked="0"/>
    </xf>
    <xf numFmtId="0" fontId="15" fillId="0" borderId="75" xfId="0" applyFont="1" applyBorder="1" applyAlignment="1" applyProtection="1">
      <alignment horizontal="center" vertical="center" wrapText="1"/>
      <protection locked="0"/>
    </xf>
    <xf numFmtId="0" fontId="17" fillId="0" borderId="76" xfId="0" applyFont="1" applyFill="1" applyBorder="1" applyAlignment="1" applyProtection="1">
      <alignment horizontal="center" vertical="center" wrapText="1"/>
      <protection locked="0"/>
    </xf>
    <xf numFmtId="0" fontId="0" fillId="0" borderId="52" xfId="0" applyBorder="1" applyAlignment="1" applyProtection="1">
      <alignment horizontal="center" vertical="center" wrapText="1"/>
      <protection locked="0"/>
    </xf>
    <xf numFmtId="0" fontId="29" fillId="0" borderId="107" xfId="0" applyFont="1" applyFill="1" applyBorder="1" applyAlignment="1" applyProtection="1">
      <alignment horizontal="center" vertical="top" wrapText="1"/>
      <protection locked="0"/>
    </xf>
    <xf numFmtId="0" fontId="17" fillId="0" borderId="107" xfId="0" applyFont="1" applyFill="1" applyBorder="1" applyAlignment="1" applyProtection="1">
      <alignment horizontal="center" vertical="top" wrapText="1"/>
      <protection locked="0"/>
    </xf>
    <xf numFmtId="0" fontId="17" fillId="0" borderId="0" xfId="0" applyFont="1" applyFill="1" applyBorder="1" applyAlignment="1" applyProtection="1">
      <alignment horizontal="center" vertical="top" wrapText="1"/>
      <protection locked="0"/>
    </xf>
    <xf numFmtId="2" fontId="0" fillId="0" borderId="102" xfId="0" applyNumberFormat="1" applyBorder="1" applyAlignment="1" applyProtection="1">
      <alignment horizontal="center" vertical="center" wrapText="1"/>
      <protection locked="0"/>
    </xf>
    <xf numFmtId="2" fontId="0" fillId="0" borderId="51" xfId="0" applyNumberFormat="1" applyBorder="1" applyAlignment="1" applyProtection="1">
      <alignment horizontal="center" vertical="center" wrapText="1"/>
      <protection locked="0"/>
    </xf>
    <xf numFmtId="2" fontId="0" fillId="0" borderId="32" xfId="0" applyNumberFormat="1" applyBorder="1" applyAlignment="1" applyProtection="1">
      <alignment horizontal="center" vertical="center" wrapText="1"/>
      <protection locked="0"/>
    </xf>
    <xf numFmtId="2" fontId="0" fillId="0" borderId="107" xfId="0" applyNumberFormat="1" applyFill="1" applyBorder="1" applyAlignment="1" applyProtection="1">
      <alignment horizontal="center" vertical="center" wrapText="1"/>
      <protection locked="0"/>
    </xf>
    <xf numFmtId="2" fontId="0" fillId="0" borderId="0" xfId="0" applyNumberFormat="1" applyFill="1" applyBorder="1" applyAlignment="1" applyProtection="1">
      <alignment horizontal="center" vertical="center" wrapText="1"/>
      <protection locked="0"/>
    </xf>
    <xf numFmtId="4" fontId="33" fillId="0" borderId="16" xfId="0" applyNumberFormat="1" applyFont="1" applyBorder="1" applyAlignment="1" applyProtection="1">
      <alignment horizontal="center" vertical="center" wrapText="1"/>
    </xf>
    <xf numFmtId="0" fontId="33" fillId="0" borderId="16" xfId="0" applyFont="1" applyBorder="1" applyAlignment="1" applyProtection="1">
      <alignment horizontal="center" vertical="center" wrapText="1"/>
    </xf>
    <xf numFmtId="2" fontId="33" fillId="0" borderId="16" xfId="0" applyNumberFormat="1" applyFont="1" applyBorder="1" applyAlignment="1" applyProtection="1">
      <alignment horizontal="center" vertical="center" wrapText="1"/>
    </xf>
    <xf numFmtId="0" fontId="26" fillId="0" borderId="33" xfId="0" applyFont="1" applyBorder="1" applyAlignment="1" applyProtection="1">
      <alignment horizontal="center" vertical="center" wrapText="1"/>
    </xf>
    <xf numFmtId="0" fontId="0" fillId="0" borderId="16" xfId="0" applyBorder="1" applyAlignment="1" applyProtection="1">
      <alignment vertical="center" wrapText="1"/>
    </xf>
    <xf numFmtId="0" fontId="0" fillId="0" borderId="34" xfId="0" applyBorder="1" applyAlignment="1" applyProtection="1">
      <alignment vertical="center" wrapText="1"/>
    </xf>
    <xf numFmtId="0" fontId="15" fillId="0" borderId="32" xfId="0" applyFont="1" applyBorder="1" applyAlignment="1" applyProtection="1">
      <alignment horizontal="center" vertical="center" wrapText="1"/>
      <protection locked="0"/>
    </xf>
    <xf numFmtId="0" fontId="0" fillId="0" borderId="32" xfId="0"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0" fillId="0" borderId="33" xfId="0" applyBorder="1" applyAlignment="1" applyProtection="1">
      <alignment vertical="center" wrapText="1"/>
      <protection locked="0"/>
    </xf>
    <xf numFmtId="0" fontId="0" fillId="0" borderId="60" xfId="0" applyBorder="1" applyAlignment="1" applyProtection="1">
      <alignment vertical="center" wrapText="1"/>
      <protection locked="0"/>
    </xf>
    <xf numFmtId="2" fontId="0" fillId="0" borderId="36" xfId="0" applyNumberFormat="1" applyBorder="1" applyAlignment="1" applyProtection="1">
      <alignment horizontal="center" vertical="center" wrapText="1"/>
      <protection locked="0"/>
    </xf>
    <xf numFmtId="0" fontId="21" fillId="0" borderId="36" xfId="0" applyFont="1" applyBorder="1" applyAlignment="1" applyProtection="1">
      <alignment horizontal="center" wrapText="1"/>
    </xf>
    <xf numFmtId="0" fontId="35" fillId="0" borderId="36" xfId="0" applyFont="1" applyBorder="1" applyAlignment="1" applyProtection="1">
      <alignment horizontal="center" wrapText="1"/>
    </xf>
    <xf numFmtId="0" fontId="35" fillId="0" borderId="64" xfId="0" applyFont="1" applyBorder="1" applyAlignment="1" applyProtection="1">
      <alignment horizontal="center" wrapText="1"/>
    </xf>
    <xf numFmtId="0" fontId="15" fillId="0" borderId="32" xfId="0" applyFont="1" applyBorder="1" applyAlignment="1" applyProtection="1">
      <alignment horizontal="center" vertical="center" wrapText="1"/>
    </xf>
    <xf numFmtId="0" fontId="0" fillId="0" borderId="16" xfId="0" applyBorder="1" applyAlignment="1" applyProtection="1">
      <alignment horizontal="center" vertical="center" wrapText="1"/>
    </xf>
    <xf numFmtId="0" fontId="0" fillId="0" borderId="0" xfId="0" applyBorder="1" applyAlignment="1" applyProtection="1">
      <alignment vertical="center" wrapText="1"/>
    </xf>
    <xf numFmtId="0" fontId="12" fillId="0" borderId="22" xfId="0" applyFont="1" applyBorder="1" applyAlignment="1" applyProtection="1">
      <alignment horizontal="center" vertical="center" wrapText="1"/>
    </xf>
    <xf numFmtId="0" fontId="0" fillId="0" borderId="22" xfId="0" applyBorder="1" applyAlignment="1" applyProtection="1">
      <alignment horizontal="center" vertical="center" wrapText="1"/>
    </xf>
    <xf numFmtId="0" fontId="0" fillId="0" borderId="22" xfId="0" applyBorder="1" applyAlignment="1" applyProtection="1">
      <alignment vertical="center" wrapText="1"/>
    </xf>
    <xf numFmtId="0" fontId="26" fillId="0" borderId="32" xfId="0" applyFont="1" applyBorder="1" applyAlignment="1" applyProtection="1">
      <alignment horizontal="center" vertical="center" wrapText="1"/>
    </xf>
    <xf numFmtId="0" fontId="0" fillId="0" borderId="32" xfId="0" applyBorder="1" applyAlignment="1" applyProtection="1">
      <alignment vertical="center" wrapText="1"/>
    </xf>
    <xf numFmtId="4" fontId="33" fillId="0" borderId="32" xfId="0" applyNumberFormat="1" applyFont="1" applyBorder="1" applyAlignment="1" applyProtection="1">
      <alignment horizontal="center" vertical="center" wrapText="1"/>
    </xf>
    <xf numFmtId="0" fontId="33" fillId="0" borderId="27" xfId="0" applyFont="1" applyBorder="1" applyAlignment="1" applyProtection="1">
      <alignment horizontal="center" vertical="center" wrapText="1"/>
    </xf>
    <xf numFmtId="0" fontId="21" fillId="0" borderId="33" xfId="0" applyFont="1" applyBorder="1" applyAlignment="1" applyProtection="1">
      <alignment horizontal="center" vertical="center" wrapText="1"/>
    </xf>
    <xf numFmtId="0" fontId="0" fillId="0" borderId="33" xfId="0" applyBorder="1" applyAlignment="1" applyProtection="1">
      <alignment horizontal="center" vertical="center" wrapText="1"/>
    </xf>
    <xf numFmtId="0" fontId="18" fillId="0" borderId="16" xfId="0" applyFont="1" applyBorder="1" applyAlignment="1" applyProtection="1">
      <alignment horizontal="center" vertical="center" wrapText="1"/>
    </xf>
    <xf numFmtId="0" fontId="21" fillId="0" borderId="16" xfId="0" applyFont="1" applyBorder="1" applyAlignment="1" applyProtection="1">
      <alignment horizontal="center" wrapText="1"/>
    </xf>
    <xf numFmtId="0" fontId="0" fillId="0" borderId="16" xfId="0" applyBorder="1" applyAlignment="1" applyProtection="1">
      <alignment horizontal="center" wrapText="1"/>
    </xf>
    <xf numFmtId="0" fontId="33" fillId="0" borderId="36" xfId="0" applyFont="1" applyBorder="1" applyAlignment="1" applyProtection="1">
      <alignment horizontal="center" vertical="center" wrapText="1"/>
    </xf>
    <xf numFmtId="2" fontId="0" fillId="0" borderId="16" xfId="0" applyNumberFormat="1" applyBorder="1" applyAlignment="1" applyProtection="1">
      <alignment horizontal="center" vertical="center" wrapText="1"/>
      <protection locked="0"/>
    </xf>
    <xf numFmtId="0" fontId="21" fillId="0" borderId="35" xfId="0" applyFont="1" applyBorder="1" applyAlignment="1" applyProtection="1">
      <alignment horizontal="center" vertical="center" wrapText="1"/>
    </xf>
    <xf numFmtId="0" fontId="0" fillId="0" borderId="60" xfId="0" applyBorder="1" applyAlignment="1" applyProtection="1">
      <alignment horizontal="center" vertical="center" wrapText="1"/>
    </xf>
    <xf numFmtId="0" fontId="11" fillId="0" borderId="35" xfId="0" applyFont="1" applyBorder="1" applyAlignment="1" applyProtection="1">
      <alignment horizontal="center" vertical="center" wrapText="1"/>
    </xf>
    <xf numFmtId="0" fontId="17" fillId="0" borderId="32" xfId="0" applyFont="1" applyBorder="1" applyAlignment="1" applyProtection="1">
      <alignment horizontal="center" vertical="center" wrapText="1"/>
    </xf>
    <xf numFmtId="0" fontId="0" fillId="0" borderId="36" xfId="0" applyBorder="1" applyAlignment="1" applyProtection="1">
      <alignment horizontal="center" wrapText="1"/>
    </xf>
    <xf numFmtId="0" fontId="0" fillId="0" borderId="36" xfId="0" applyBorder="1" applyAlignment="1" applyProtection="1">
      <alignment horizontal="center" vertical="center" wrapText="1"/>
    </xf>
    <xf numFmtId="0" fontId="0" fillId="0" borderId="107" xfId="0" applyFill="1" applyBorder="1" applyAlignment="1" applyProtection="1">
      <alignment horizontal="right" wrapText="1"/>
      <protection locked="0"/>
    </xf>
    <xf numFmtId="0" fontId="0" fillId="0" borderId="0" xfId="0" applyFill="1" applyBorder="1" applyAlignment="1" applyProtection="1">
      <alignment horizontal="right" wrapText="1"/>
      <protection locked="0"/>
    </xf>
    <xf numFmtId="49" fontId="0" fillId="0" borderId="0" xfId="0" applyNumberFormat="1" applyFill="1" applyBorder="1" applyAlignment="1" applyProtection="1">
      <alignment horizontal="center" wrapText="1"/>
      <protection locked="0"/>
    </xf>
    <xf numFmtId="4" fontId="33" fillId="0" borderId="34" xfId="0" applyNumberFormat="1" applyFont="1" applyBorder="1" applyAlignment="1" applyProtection="1">
      <alignment horizontal="center" vertical="center" wrapText="1"/>
    </xf>
    <xf numFmtId="0" fontId="33" fillId="0" borderId="64" xfId="0" applyFont="1" applyBorder="1" applyAlignment="1" applyProtection="1">
      <alignment horizontal="center" vertical="center" wrapText="1"/>
    </xf>
    <xf numFmtId="0" fontId="33" fillId="0" borderId="34" xfId="0" applyFont="1" applyBorder="1" applyAlignment="1" applyProtection="1">
      <alignment horizontal="center" vertical="center" wrapText="1"/>
    </xf>
    <xf numFmtId="0" fontId="15" fillId="0" borderId="104" xfId="0" applyFont="1" applyBorder="1" applyAlignment="1">
      <alignment horizontal="center" vertical="center" wrapText="1"/>
    </xf>
    <xf numFmtId="0" fontId="15" fillId="0" borderId="103" xfId="0" applyFont="1" applyBorder="1" applyAlignment="1">
      <alignment horizontal="center" vertical="center" wrapText="1"/>
    </xf>
    <xf numFmtId="0" fontId="29" fillId="0" borderId="1" xfId="0" applyFont="1" applyBorder="1" applyAlignment="1">
      <alignment horizontal="center" wrapText="1"/>
    </xf>
    <xf numFmtId="0" fontId="0" fillId="0" borderId="1" xfId="0" applyBorder="1" applyAlignment="1">
      <alignment horizontal="center" vertical="center" wrapText="1"/>
    </xf>
    <xf numFmtId="0" fontId="34" fillId="0" borderId="106" xfId="0" applyFont="1" applyBorder="1" applyAlignment="1">
      <alignment horizontal="center" vertical="center" wrapText="1"/>
    </xf>
    <xf numFmtId="0" fontId="34" fillId="0" borderId="105" xfId="0" applyFont="1" applyBorder="1" applyAlignment="1">
      <alignment horizontal="center" vertical="center" wrapText="1"/>
    </xf>
    <xf numFmtId="0" fontId="34" fillId="0" borderId="13" xfId="0" applyFont="1" applyBorder="1" applyAlignment="1">
      <alignment horizontal="center" vertical="center" wrapText="1"/>
    </xf>
    <xf numFmtId="0" fontId="13" fillId="0" borderId="0" xfId="0" applyFont="1" applyAlignment="1">
      <alignment horizontal="center" vertical="center" wrapText="1"/>
    </xf>
    <xf numFmtId="0" fontId="34" fillId="0" borderId="1" xfId="0" applyFont="1" applyBorder="1" applyAlignment="1">
      <alignment horizontal="center" wrapText="1"/>
    </xf>
    <xf numFmtId="0" fontId="29" fillId="0" borderId="1" xfId="0" applyFont="1" applyBorder="1" applyAlignment="1">
      <alignment horizontal="center" vertical="center" wrapText="1"/>
    </xf>
    <xf numFmtId="0" fontId="15" fillId="0" borderId="74" xfId="0" applyFont="1" applyBorder="1" applyAlignment="1">
      <alignment horizontal="center" vertical="center" wrapText="1"/>
    </xf>
    <xf numFmtId="0" fontId="29" fillId="0" borderId="13" xfId="0" applyFont="1" applyBorder="1" applyAlignment="1">
      <alignment horizontal="center" vertical="center" wrapText="1"/>
    </xf>
    <xf numFmtId="0" fontId="34" fillId="0" borderId="1" xfId="0" applyFont="1" applyBorder="1" applyAlignment="1">
      <alignment horizontal="center" vertical="center" wrapText="1"/>
    </xf>
    <xf numFmtId="0" fontId="0" fillId="0" borderId="0" xfId="0" applyAlignment="1">
      <alignment horizontal="center" vertical="center" wrapText="1"/>
    </xf>
    <xf numFmtId="0" fontId="12" fillId="0" borderId="0" xfId="0" applyFont="1" applyAlignment="1">
      <alignment horizontal="center" vertical="center" wrapText="1"/>
    </xf>
    <xf numFmtId="3" fontId="0" fillId="0" borderId="16" xfId="0" applyNumberFormat="1" applyBorder="1" applyAlignment="1">
      <alignment horizontal="center" vertical="center" wrapText="1"/>
    </xf>
    <xf numFmtId="0" fontId="0" fillId="0" borderId="16" xfId="0" applyBorder="1" applyAlignment="1">
      <alignment horizontal="center" vertical="center" wrapText="1"/>
    </xf>
    <xf numFmtId="3" fontId="0" fillId="0" borderId="36" xfId="0" applyNumberFormat="1" applyBorder="1" applyAlignment="1">
      <alignment horizontal="center" vertical="center" wrapText="1"/>
    </xf>
    <xf numFmtId="0" fontId="0" fillId="0" borderId="36" xfId="0" applyBorder="1" applyAlignment="1">
      <alignment horizontal="center" vertical="center" wrapText="1"/>
    </xf>
    <xf numFmtId="3" fontId="0" fillId="0" borderId="32" xfId="0" applyNumberFormat="1" applyBorder="1" applyAlignment="1">
      <alignment horizontal="center" vertical="center" wrapText="1"/>
    </xf>
    <xf numFmtId="0" fontId="0" fillId="0" borderId="32" xfId="0" applyBorder="1" applyAlignment="1">
      <alignment horizontal="center" vertical="center" wrapText="1"/>
    </xf>
    <xf numFmtId="3" fontId="32" fillId="0" borderId="96" xfId="0" applyNumberFormat="1" applyFont="1" applyBorder="1" applyAlignment="1">
      <alignment horizontal="center" vertical="center" wrapText="1"/>
    </xf>
    <xf numFmtId="0" fontId="0" fillId="0" borderId="25" xfId="0" applyBorder="1" applyAlignment="1">
      <alignment horizontal="center" vertical="center" wrapText="1"/>
    </xf>
    <xf numFmtId="0" fontId="21" fillId="0" borderId="0" xfId="0" applyFont="1" applyBorder="1" applyAlignment="1">
      <alignment horizontal="center" wrapText="1"/>
    </xf>
    <xf numFmtId="0" fontId="35" fillId="0" borderId="45" xfId="0" applyFont="1" applyBorder="1" applyAlignment="1">
      <alignment horizontal="center" vertical="center" wrapText="1"/>
    </xf>
    <xf numFmtId="0" fontId="17" fillId="0" borderId="32" xfId="0" applyFont="1" applyBorder="1" applyAlignment="1">
      <alignment horizontal="center" vertical="center" wrapText="1"/>
    </xf>
    <xf numFmtId="0" fontId="0" fillId="0" borderId="27" xfId="0" applyBorder="1" applyAlignment="1">
      <alignment horizontal="center" vertical="center" wrapText="1"/>
    </xf>
    <xf numFmtId="3" fontId="32" fillId="0" borderId="97" xfId="0" applyNumberFormat="1" applyFont="1" applyBorder="1" applyAlignment="1">
      <alignment horizontal="center" vertical="center" wrapText="1"/>
    </xf>
    <xf numFmtId="0" fontId="0" fillId="2" borderId="16" xfId="0" applyFill="1" applyBorder="1" applyAlignment="1" applyProtection="1">
      <alignment horizontal="center" vertical="center" wrapText="1"/>
      <protection locked="0"/>
    </xf>
    <xf numFmtId="2" fontId="0" fillId="2" borderId="16" xfId="0" applyNumberFormat="1" applyFill="1" applyBorder="1" applyAlignment="1" applyProtection="1">
      <alignment horizontal="center" vertical="center" wrapText="1"/>
      <protection locked="0"/>
    </xf>
    <xf numFmtId="3" fontId="18" fillId="0" borderId="16" xfId="0" applyNumberFormat="1" applyFont="1" applyBorder="1" applyAlignment="1">
      <alignment horizontal="center" vertical="center" wrapText="1"/>
    </xf>
    <xf numFmtId="0" fontId="0" fillId="2" borderId="36" xfId="0" applyFill="1" applyBorder="1" applyAlignment="1" applyProtection="1">
      <alignment horizontal="center" vertical="center" wrapText="1"/>
      <protection locked="0"/>
    </xf>
    <xf numFmtId="2" fontId="0" fillId="2" borderId="36" xfId="0" applyNumberFormat="1" applyFill="1" applyBorder="1" applyAlignment="1" applyProtection="1">
      <alignment horizontal="center" vertical="center" wrapText="1"/>
      <protection locked="0"/>
    </xf>
    <xf numFmtId="3" fontId="18" fillId="0" borderId="36" xfId="0" applyNumberFormat="1" applyFont="1" applyBorder="1" applyAlignment="1">
      <alignment horizontal="center" vertical="center" wrapText="1"/>
    </xf>
    <xf numFmtId="0" fontId="0" fillId="2" borderId="32" xfId="0" applyFill="1" applyBorder="1" applyAlignment="1" applyProtection="1">
      <alignment horizontal="center" vertical="center" wrapText="1"/>
      <protection locked="0"/>
    </xf>
    <xf numFmtId="2" fontId="0" fillId="2" borderId="32" xfId="0" applyNumberFormat="1" applyFill="1" applyBorder="1" applyAlignment="1" applyProtection="1">
      <alignment horizontal="center" vertical="center" wrapText="1"/>
      <protection locked="0"/>
    </xf>
    <xf numFmtId="3" fontId="18" fillId="0" borderId="32" xfId="0" applyNumberFormat="1" applyFont="1" applyBorder="1" applyAlignment="1">
      <alignment horizontal="center" vertical="center" wrapText="1"/>
    </xf>
    <xf numFmtId="0" fontId="18" fillId="2" borderId="36" xfId="0" applyFont="1" applyFill="1" applyBorder="1" applyAlignment="1" applyProtection="1">
      <alignment horizontal="center" vertical="center" wrapText="1"/>
      <protection locked="0"/>
    </xf>
    <xf numFmtId="0" fontId="27" fillId="0" borderId="98" xfId="0" applyFont="1" applyBorder="1" applyAlignment="1">
      <alignment horizontal="center" wrapText="1"/>
    </xf>
    <xf numFmtId="0" fontId="0" fillId="0" borderId="98" xfId="0" applyBorder="1" applyAlignment="1">
      <alignment horizontal="center" wrapText="1"/>
    </xf>
    <xf numFmtId="0" fontId="34" fillId="0" borderId="98" xfId="0" applyFont="1" applyBorder="1" applyAlignment="1">
      <alignment horizontal="center" wrapText="1"/>
    </xf>
    <xf numFmtId="3" fontId="34" fillId="2" borderId="98" xfId="0" applyNumberFormat="1" applyFont="1" applyFill="1" applyBorder="1" applyAlignment="1" applyProtection="1">
      <alignment horizontal="center" wrapText="1"/>
      <protection locked="0"/>
    </xf>
    <xf numFmtId="0" fontId="18" fillId="2" borderId="16" xfId="0" applyFont="1" applyFill="1" applyBorder="1" applyAlignment="1" applyProtection="1">
      <alignment horizontal="center" vertical="center" wrapText="1"/>
      <protection locked="0"/>
    </xf>
    <xf numFmtId="0" fontId="15" fillId="0" borderId="22" xfId="0" applyFont="1" applyBorder="1" applyAlignment="1">
      <alignment horizont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15" fillId="0" borderId="22" xfId="0" applyFont="1" applyBorder="1" applyAlignment="1">
      <alignment horizontal="center" vertical="center" wrapText="1"/>
    </xf>
    <xf numFmtId="0" fontId="15" fillId="0" borderId="23" xfId="0" applyFont="1" applyBorder="1" applyAlignment="1">
      <alignment horizontal="center" vertical="center" wrapText="1"/>
    </xf>
    <xf numFmtId="0" fontId="27" fillId="0" borderId="22" xfId="0" applyFont="1" applyBorder="1" applyAlignment="1">
      <alignment horizontal="center" wrapText="1"/>
    </xf>
    <xf numFmtId="0" fontId="0" fillId="0" borderId="22" xfId="0" applyBorder="1" applyAlignment="1">
      <alignment horizontal="center" wrapText="1"/>
    </xf>
    <xf numFmtId="0" fontId="11" fillId="0" borderId="33" xfId="0" applyFont="1" applyBorder="1" applyAlignment="1">
      <alignment horizontal="center" vertical="center" wrapText="1"/>
    </xf>
    <xf numFmtId="0" fontId="0" fillId="0" borderId="33" xfId="0" applyBorder="1" applyAlignment="1">
      <alignment horizontal="center" vertical="center" wrapText="1"/>
    </xf>
    <xf numFmtId="0" fontId="15" fillId="0" borderId="16" xfId="0" applyFont="1" applyBorder="1" applyAlignment="1">
      <alignment horizontal="center" vertical="center" wrapText="1"/>
    </xf>
    <xf numFmtId="0" fontId="0" fillId="0" borderId="34" xfId="0" applyBorder="1" applyAlignment="1">
      <alignment horizontal="center" vertical="center" wrapText="1"/>
    </xf>
    <xf numFmtId="0" fontId="11" fillId="0" borderId="99" xfId="0" applyFont="1" applyBorder="1" applyAlignment="1">
      <alignment horizontal="center" vertical="center" wrapText="1"/>
    </xf>
    <xf numFmtId="0" fontId="0" fillId="0" borderId="100" xfId="0" applyBorder="1" applyAlignment="1">
      <alignment horizontal="center" vertical="center" wrapText="1"/>
    </xf>
    <xf numFmtId="0" fontId="35" fillId="0" borderId="0" xfId="0" applyFont="1" applyBorder="1" applyAlignment="1">
      <alignment horizontal="center" vertical="center" wrapText="1"/>
    </xf>
    <xf numFmtId="0" fontId="34" fillId="0" borderId="22" xfId="0" applyFont="1" applyBorder="1" applyAlignment="1">
      <alignment horizontal="center" wrapText="1"/>
    </xf>
    <xf numFmtId="3" fontId="34" fillId="2" borderId="22" xfId="0" applyNumberFormat="1" applyFont="1" applyFill="1" applyBorder="1" applyAlignment="1" applyProtection="1">
      <alignment horizontal="center" wrapText="1"/>
      <protection locked="0"/>
    </xf>
    <xf numFmtId="0" fontId="17" fillId="0" borderId="27" xfId="0" applyFont="1" applyBorder="1" applyAlignment="1">
      <alignment horizontal="center" vertical="center" wrapText="1"/>
    </xf>
    <xf numFmtId="0" fontId="12" fillId="0" borderId="0" xfId="0" applyFont="1" applyBorder="1" applyAlignment="1">
      <alignment horizontal="center" vertical="center" wrapText="1"/>
    </xf>
    <xf numFmtId="0" fontId="13" fillId="0" borderId="0" xfId="0" applyFont="1" applyBorder="1" applyAlignment="1">
      <alignment horizontal="center" vertical="center" wrapText="1"/>
    </xf>
    <xf numFmtId="0" fontId="26" fillId="0" borderId="0" xfId="0" applyFont="1" applyBorder="1" applyAlignment="1">
      <alignment horizontal="center" vertical="center" wrapText="1"/>
    </xf>
    <xf numFmtId="0" fontId="32" fillId="0" borderId="97" xfId="0" applyFont="1" applyBorder="1" applyAlignment="1">
      <alignment horizontal="center" vertical="center" wrapText="1"/>
    </xf>
    <xf numFmtId="0" fontId="32" fillId="0" borderId="25" xfId="0" applyFont="1" applyBorder="1" applyAlignment="1">
      <alignment horizontal="center" vertical="center" wrapText="1"/>
    </xf>
    <xf numFmtId="3" fontId="18" fillId="0" borderId="21" xfId="0" applyNumberFormat="1" applyFont="1" applyBorder="1" applyAlignment="1">
      <alignment horizontal="center" vertical="center" wrapText="1"/>
    </xf>
    <xf numFmtId="0" fontId="28" fillId="0" borderId="98" xfId="0" applyFont="1" applyBorder="1" applyAlignment="1">
      <alignment horizontal="center" wrapText="1"/>
    </xf>
    <xf numFmtId="0" fontId="0" fillId="2" borderId="16" xfId="0" applyFont="1" applyFill="1" applyBorder="1" applyAlignment="1" applyProtection="1">
      <alignment horizontal="center" vertical="center" wrapText="1"/>
      <protection locked="0"/>
    </xf>
    <xf numFmtId="0" fontId="21" fillId="0" borderId="15" xfId="0" applyFont="1" applyBorder="1" applyAlignment="1" applyProtection="1">
      <alignment horizontal="center" vertical="center" wrapText="1"/>
    </xf>
    <xf numFmtId="0" fontId="21" fillId="0" borderId="101" xfId="0" applyFont="1" applyBorder="1" applyAlignment="1" applyProtection="1">
      <alignment horizontal="center" vertical="center" wrapText="1"/>
    </xf>
    <xf numFmtId="0" fontId="21" fillId="0" borderId="20" xfId="0" applyFont="1" applyBorder="1" applyAlignment="1" applyProtection="1">
      <alignment horizontal="center" vertical="center" wrapText="1"/>
    </xf>
    <xf numFmtId="0" fontId="12" fillId="0" borderId="0" xfId="0" applyFont="1" applyBorder="1" applyAlignment="1" applyProtection="1">
      <alignment horizontal="center" vertical="center" wrapText="1"/>
    </xf>
    <xf numFmtId="3" fontId="37" fillId="0" borderId="0" xfId="0" applyNumberFormat="1" applyFont="1" applyBorder="1" applyAlignment="1" applyProtection="1">
      <alignment horizontal="center" vertical="center" wrapText="1"/>
    </xf>
    <xf numFmtId="0" fontId="37" fillId="0" borderId="0"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0" fillId="0" borderId="47" xfId="0" applyBorder="1" applyAlignment="1" applyProtection="1">
      <alignment horizontal="center" vertical="center" wrapText="1"/>
    </xf>
    <xf numFmtId="3" fontId="17" fillId="0" borderId="16" xfId="0" applyNumberFormat="1" applyFont="1" applyBorder="1" applyAlignment="1" applyProtection="1">
      <alignment horizontal="center" vertical="center" wrapText="1"/>
    </xf>
    <xf numFmtId="1" fontId="17" fillId="0" borderId="16" xfId="0" applyNumberFormat="1" applyFont="1" applyBorder="1" applyAlignment="1" applyProtection="1">
      <alignment horizontal="center" vertical="center" wrapText="1"/>
    </xf>
    <xf numFmtId="1" fontId="0" fillId="0" borderId="47" xfId="0" applyNumberFormat="1" applyBorder="1" applyAlignment="1" applyProtection="1">
      <alignment horizontal="center" vertical="center" wrapText="1"/>
    </xf>
    <xf numFmtId="0" fontId="30" fillId="0" borderId="84" xfId="0" applyFont="1" applyBorder="1" applyAlignment="1">
      <alignment horizontal="center" vertical="center" wrapText="1"/>
    </xf>
    <xf numFmtId="0" fontId="30" fillId="0" borderId="85" xfId="0" applyFont="1" applyBorder="1" applyAlignment="1">
      <alignment horizontal="center" vertical="center" wrapText="1"/>
    </xf>
    <xf numFmtId="0" fontId="30" fillId="0" borderId="86"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88" xfId="0" applyFont="1" applyBorder="1" applyAlignment="1">
      <alignment horizontal="center" vertical="center" wrapText="1"/>
    </xf>
    <xf numFmtId="0" fontId="45" fillId="0" borderId="89" xfId="0" applyFont="1" applyBorder="1" applyAlignment="1">
      <alignment horizontal="center" vertical="center" wrapText="1"/>
    </xf>
    <xf numFmtId="0" fontId="0" fillId="0" borderId="90" xfId="0" applyBorder="1" applyAlignment="1">
      <alignment horizontal="center" vertical="center" wrapText="1"/>
    </xf>
    <xf numFmtId="0" fontId="0" fillId="0" borderId="91" xfId="0" applyBorder="1" applyAlignment="1">
      <alignment horizontal="center" vertical="center" wrapText="1"/>
    </xf>
    <xf numFmtId="0" fontId="0" fillId="0" borderId="92" xfId="0" applyBorder="1" applyAlignment="1">
      <alignment horizontal="center" vertical="center" wrapText="1"/>
    </xf>
    <xf numFmtId="0" fontId="0" fillId="2" borderId="26" xfId="0" applyFill="1" applyBorder="1" applyAlignment="1">
      <alignment horizontal="center" vertical="center" wrapText="1"/>
    </xf>
    <xf numFmtId="0" fontId="0" fillId="0" borderId="93" xfId="0" applyBorder="1" applyAlignment="1">
      <alignment horizontal="center" vertical="center" wrapText="1"/>
    </xf>
    <xf numFmtId="0" fontId="0" fillId="2" borderId="94" xfId="0" applyFill="1" applyBorder="1" applyAlignment="1">
      <alignment horizontal="center" vertical="center" wrapText="1"/>
    </xf>
    <xf numFmtId="0" fontId="0" fillId="0" borderId="95" xfId="0" applyBorder="1" applyAlignment="1">
      <alignment horizontal="center" vertical="center" wrapText="1"/>
    </xf>
    <xf numFmtId="0" fontId="19" fillId="0" borderId="0" xfId="0" applyFont="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3.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emf"/></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3.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38100</xdr:colOff>
      <xdr:row>1</xdr:row>
      <xdr:rowOff>50800</xdr:rowOff>
    </xdr:from>
    <xdr:to>
      <xdr:col>2</xdr:col>
      <xdr:colOff>146050</xdr:colOff>
      <xdr:row>23</xdr:row>
      <xdr:rowOff>63500</xdr:rowOff>
    </xdr:to>
    <xdr:sp macro="" textlink="">
      <xdr:nvSpPr>
        <xdr:cNvPr id="12304" name="Rectangle 16"/>
        <xdr:cNvSpPr>
          <a:spLocks noChangeArrowheads="1"/>
        </xdr:cNvSpPr>
      </xdr:nvSpPr>
      <xdr:spPr bwMode="auto">
        <a:xfrm>
          <a:off x="647700" y="228600"/>
          <a:ext cx="717550" cy="3924300"/>
        </a:xfrm>
        <a:prstGeom prst="rect">
          <a:avLst/>
        </a:prstGeom>
        <a:solidFill>
          <a:srgbClr val="4B4EB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146050</xdr:colOff>
      <xdr:row>1</xdr:row>
      <xdr:rowOff>50800</xdr:rowOff>
    </xdr:from>
    <xdr:to>
      <xdr:col>7</xdr:col>
      <xdr:colOff>31750</xdr:colOff>
      <xdr:row>5</xdr:row>
      <xdr:rowOff>44450</xdr:rowOff>
    </xdr:to>
    <xdr:sp macro="" textlink="">
      <xdr:nvSpPr>
        <xdr:cNvPr id="12305" name="Rectangle 17"/>
        <xdr:cNvSpPr>
          <a:spLocks noChangeArrowheads="1"/>
        </xdr:cNvSpPr>
      </xdr:nvSpPr>
      <xdr:spPr bwMode="auto">
        <a:xfrm>
          <a:off x="1365250" y="228600"/>
          <a:ext cx="2933700" cy="704850"/>
        </a:xfrm>
        <a:prstGeom prst="rect">
          <a:avLst/>
        </a:prstGeom>
        <a:solidFill>
          <a:srgbClr val="7A7152"/>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31750</xdr:colOff>
      <xdr:row>1</xdr:row>
      <xdr:rowOff>50800</xdr:rowOff>
    </xdr:from>
    <xdr:to>
      <xdr:col>10</xdr:col>
      <xdr:colOff>19050</xdr:colOff>
      <xdr:row>5</xdr:row>
      <xdr:rowOff>44450</xdr:rowOff>
    </xdr:to>
    <xdr:sp macro="" textlink="">
      <xdr:nvSpPr>
        <xdr:cNvPr id="12306" name="Rectangle 18"/>
        <xdr:cNvSpPr>
          <a:spLocks noChangeArrowheads="1"/>
        </xdr:cNvSpPr>
      </xdr:nvSpPr>
      <xdr:spPr bwMode="auto">
        <a:xfrm>
          <a:off x="4298950" y="228600"/>
          <a:ext cx="1816100" cy="70485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146050</xdr:colOff>
      <xdr:row>5</xdr:row>
      <xdr:rowOff>44450</xdr:rowOff>
    </xdr:from>
    <xdr:to>
      <xdr:col>10</xdr:col>
      <xdr:colOff>19050</xdr:colOff>
      <xdr:row>17</xdr:row>
      <xdr:rowOff>6350</xdr:rowOff>
    </xdr:to>
    <xdr:sp macro="" textlink="">
      <xdr:nvSpPr>
        <xdr:cNvPr id="12307" name="Rectangle 19"/>
        <xdr:cNvSpPr>
          <a:spLocks noChangeArrowheads="1"/>
        </xdr:cNvSpPr>
      </xdr:nvSpPr>
      <xdr:spPr bwMode="auto">
        <a:xfrm>
          <a:off x="1365250" y="933450"/>
          <a:ext cx="4749800" cy="2095500"/>
        </a:xfrm>
        <a:prstGeom prst="rect">
          <a:avLst/>
        </a:prstGeom>
        <a:solidFill>
          <a:srgbClr val="AFDB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66153</xdr:colOff>
      <xdr:row>24</xdr:row>
      <xdr:rowOff>95250</xdr:rowOff>
    </xdr:from>
    <xdr:ext cx="2852191" cy="2245487"/>
    <xdr:sp macro="" textlink="">
      <xdr:nvSpPr>
        <xdr:cNvPr id="12308" name="Text Box 20"/>
        <xdr:cNvSpPr txBox="1">
          <a:spLocks noChangeArrowheads="1"/>
        </xdr:cNvSpPr>
      </xdr:nvSpPr>
      <xdr:spPr bwMode="auto">
        <a:xfrm>
          <a:off x="1894953" y="4362450"/>
          <a:ext cx="2852191" cy="2245487"/>
        </a:xfrm>
        <a:prstGeom prst="rect">
          <a:avLst/>
        </a:prstGeom>
        <a:noFill/>
        <a:ln>
          <a:noFill/>
        </a:ln>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ctr" rtl="0">
            <a:defRPr sz="1000"/>
          </a:pPr>
          <a:endParaRPr lang="en-US" sz="1600" b="0" i="1" u="none" strike="noStrike" baseline="0">
            <a:solidFill>
              <a:srgbClr val="000000"/>
            </a:solidFill>
            <a:latin typeface="Times New Roman"/>
            <a:cs typeface="Times New Roman"/>
          </a:endParaRPr>
        </a:p>
        <a:p>
          <a:pPr algn="ctr" rtl="0">
            <a:defRPr sz="1000"/>
          </a:pPr>
          <a:r>
            <a:rPr lang="en-US" sz="1400" b="0" i="1" u="none" strike="noStrike" baseline="0">
              <a:solidFill>
                <a:srgbClr val="000000"/>
              </a:solidFill>
              <a:latin typeface="Times New Roman"/>
              <a:cs typeface="Times New Roman"/>
            </a:rPr>
            <a:t>Developed by</a:t>
          </a:r>
        </a:p>
        <a:p>
          <a:pPr algn="ctr" rtl="0">
            <a:defRPr sz="1000"/>
          </a:pPr>
          <a:endParaRPr lang="en-US" sz="1400" b="0" i="1" u="none" strike="noStrike" baseline="0">
            <a:solidFill>
              <a:srgbClr val="000000"/>
            </a:solidFill>
            <a:latin typeface="Times New Roman"/>
            <a:cs typeface="Times New Roman"/>
          </a:endParaRPr>
        </a:p>
        <a:p>
          <a:pPr algn="ctr" rtl="0">
            <a:defRPr sz="1000"/>
          </a:pPr>
          <a:r>
            <a:rPr lang="en-US" sz="1400" b="0" i="1" u="none" strike="noStrike" baseline="0">
              <a:solidFill>
                <a:srgbClr val="000000"/>
              </a:solidFill>
              <a:latin typeface="Times New Roman"/>
              <a:cs typeface="Times New Roman"/>
            </a:rPr>
            <a:t>Kevin Bernhardt</a:t>
          </a:r>
        </a:p>
        <a:p>
          <a:pPr algn="ctr" rtl="0">
            <a:defRPr sz="1000"/>
          </a:pPr>
          <a:r>
            <a:rPr lang="en-US" sz="1400" b="0" i="1" u="none" strike="noStrike" baseline="0">
              <a:solidFill>
                <a:srgbClr val="000000"/>
              </a:solidFill>
              <a:latin typeface="Times New Roman"/>
              <a:cs typeface="Times New Roman"/>
            </a:rPr>
            <a:t>Center for Dairy Profitabilty,</a:t>
          </a:r>
        </a:p>
        <a:p>
          <a:pPr algn="ctr" rtl="0">
            <a:defRPr sz="1000"/>
          </a:pPr>
          <a:r>
            <a:rPr lang="en-US" sz="1400" b="0" i="1" u="none" strike="noStrike" baseline="0">
              <a:solidFill>
                <a:srgbClr val="000000"/>
              </a:solidFill>
              <a:latin typeface="Times New Roman"/>
              <a:cs typeface="Times New Roman"/>
            </a:rPr>
            <a:t>UW-Extension, and</a:t>
          </a:r>
        </a:p>
        <a:p>
          <a:pPr algn="ctr" rtl="0">
            <a:defRPr sz="1000"/>
          </a:pPr>
          <a:r>
            <a:rPr lang="en-US" sz="1400" b="0" i="1" u="none" strike="noStrike" baseline="0">
              <a:solidFill>
                <a:srgbClr val="000000"/>
              </a:solidFill>
              <a:latin typeface="Times New Roman"/>
              <a:cs typeface="Times New Roman"/>
            </a:rPr>
            <a:t>UW-Platteville School of Agriculture</a:t>
          </a:r>
        </a:p>
        <a:p>
          <a:pPr algn="ctr" rtl="0">
            <a:defRPr sz="1000"/>
          </a:pPr>
          <a:endParaRPr lang="en-US" sz="1400" b="0" i="1" u="none" strike="noStrike" baseline="0">
            <a:solidFill>
              <a:srgbClr val="000000"/>
            </a:solidFill>
            <a:latin typeface="Times New Roman"/>
            <a:cs typeface="Times New Roman"/>
          </a:endParaRPr>
        </a:p>
        <a:p>
          <a:pPr algn="ctr" rtl="0">
            <a:defRPr sz="1000"/>
          </a:pPr>
          <a:r>
            <a:rPr lang="en-US" sz="1400" b="0" i="1" u="none" strike="noStrike" baseline="0">
              <a:solidFill>
                <a:srgbClr val="000000"/>
              </a:solidFill>
              <a:latin typeface="Times New Roman"/>
              <a:cs typeface="Times New Roman"/>
            </a:rPr>
            <a:t>Feb 2018 Version</a:t>
          </a:r>
          <a:endParaRPr lang="en-US" sz="1600" b="0" i="1" u="none" strike="noStrike" baseline="0">
            <a:solidFill>
              <a:srgbClr val="000000"/>
            </a:solidFill>
            <a:latin typeface="Times New Roman"/>
            <a:cs typeface="Times New Roman"/>
          </a:endParaRPr>
        </a:p>
        <a:p>
          <a:pPr algn="ctr" rtl="0">
            <a:defRPr sz="1000"/>
          </a:pPr>
          <a:endParaRPr lang="en-US" sz="1600" b="0" i="1" u="none" strike="noStrike" baseline="0">
            <a:solidFill>
              <a:srgbClr val="000000"/>
            </a:solidFill>
            <a:latin typeface="Times New Roman"/>
            <a:cs typeface="Times New Roman"/>
          </a:endParaRPr>
        </a:p>
      </xdr:txBody>
    </xdr:sp>
    <xdr:clientData/>
  </xdr:oneCellAnchor>
  <mc:AlternateContent xmlns:mc="http://schemas.openxmlformats.org/markup-compatibility/2006">
    <mc:Choice xmlns:a14="http://schemas.microsoft.com/office/drawing/2010/main" Requires="a14">
      <xdr:twoCellAnchor>
        <xdr:from>
          <xdr:col>2</xdr:col>
          <xdr:colOff>342900</xdr:colOff>
          <xdr:row>15</xdr:row>
          <xdr:rowOff>88900</xdr:rowOff>
        </xdr:from>
        <xdr:to>
          <xdr:col>4</xdr:col>
          <xdr:colOff>69850</xdr:colOff>
          <xdr:row>21</xdr:row>
          <xdr:rowOff>44450</xdr:rowOff>
        </xdr:to>
        <xdr:sp macro="" textlink="">
          <xdr:nvSpPr>
            <xdr:cNvPr id="12309" name="Object 21" hidden="1">
              <a:extLst>
                <a:ext uri="{63B3BB69-23CF-44E3-9099-C40C66FF867C}">
                  <a14:compatExt spid="_x0000_s12309"/>
                </a:ext>
              </a:extLst>
            </xdr:cNvPr>
            <xdr:cNvSpPr/>
          </xdr:nvSpPr>
          <xdr:spPr bwMode="auto">
            <a:xfrm>
              <a:off x="0" y="0"/>
              <a:ext cx="0" cy="0"/>
            </a:xfrm>
            <a:prstGeom prst="rect">
              <a:avLst/>
            </a:prstGeom>
            <a:noFill/>
            <a:extLst>
              <a:ext uri="{909E8E84-426E-40DD-AFC4-6F175D3DCCD1}">
                <a14:hiddenFill>
                  <a:solidFill>
                    <a:srgbClr val="00CC99"/>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15</xdr:row>
          <xdr:rowOff>88900</xdr:rowOff>
        </xdr:from>
        <xdr:to>
          <xdr:col>9</xdr:col>
          <xdr:colOff>400050</xdr:colOff>
          <xdr:row>21</xdr:row>
          <xdr:rowOff>69850</xdr:rowOff>
        </xdr:to>
        <xdr:sp macro="" textlink="">
          <xdr:nvSpPr>
            <xdr:cNvPr id="12310" name="Object 22" hidden="1">
              <a:extLst>
                <a:ext uri="{63B3BB69-23CF-44E3-9099-C40C66FF867C}">
                  <a14:compatExt spid="_x0000_s12310"/>
                </a:ext>
              </a:extLst>
            </xdr:cNvPr>
            <xdr:cNvSpPr/>
          </xdr:nvSpPr>
          <xdr:spPr bwMode="auto">
            <a:xfrm>
              <a:off x="0" y="0"/>
              <a:ext cx="0" cy="0"/>
            </a:xfrm>
            <a:prstGeom prst="rect">
              <a:avLst/>
            </a:prstGeom>
            <a:noFill/>
            <a:extLst>
              <a:ext uri="{909E8E84-426E-40DD-AFC4-6F175D3DCCD1}">
                <a14:hiddenFill>
                  <a:solidFill>
                    <a:srgbClr val="00CC99"/>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228600</xdr:colOff>
          <xdr:row>15</xdr:row>
          <xdr:rowOff>88900</xdr:rowOff>
        </xdr:from>
        <xdr:to>
          <xdr:col>5</xdr:col>
          <xdr:colOff>590550</xdr:colOff>
          <xdr:row>21</xdr:row>
          <xdr:rowOff>38100</xdr:rowOff>
        </xdr:to>
        <xdr:sp macro="" textlink="">
          <xdr:nvSpPr>
            <xdr:cNvPr id="12311" name="Object 23" hidden="1">
              <a:extLst>
                <a:ext uri="{63B3BB69-23CF-44E3-9099-C40C66FF867C}">
                  <a14:compatExt spid="_x0000_s12311"/>
                </a:ext>
              </a:extLst>
            </xdr:cNvPr>
            <xdr:cNvSpPr/>
          </xdr:nvSpPr>
          <xdr:spPr bwMode="auto">
            <a:xfrm>
              <a:off x="0" y="0"/>
              <a:ext cx="0" cy="0"/>
            </a:xfrm>
            <a:prstGeom prst="rect">
              <a:avLst/>
            </a:prstGeom>
            <a:noFill/>
            <a:extLst>
              <a:ext uri="{909E8E84-426E-40DD-AFC4-6F175D3DCCD1}">
                <a14:hiddenFill>
                  <a:solidFill>
                    <a:srgbClr val="00CC99"/>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146050</xdr:colOff>
          <xdr:row>15</xdr:row>
          <xdr:rowOff>88900</xdr:rowOff>
        </xdr:from>
        <xdr:to>
          <xdr:col>7</xdr:col>
          <xdr:colOff>488950</xdr:colOff>
          <xdr:row>21</xdr:row>
          <xdr:rowOff>44450</xdr:rowOff>
        </xdr:to>
        <xdr:sp macro="" textlink="">
          <xdr:nvSpPr>
            <xdr:cNvPr id="12312" name="Object 24" hidden="1">
              <a:extLst>
                <a:ext uri="{63B3BB69-23CF-44E3-9099-C40C66FF867C}">
                  <a14:compatExt spid="_x0000_s12312"/>
                </a:ext>
              </a:extLst>
            </xdr:cNvPr>
            <xdr:cNvSpPr/>
          </xdr:nvSpPr>
          <xdr:spPr bwMode="auto">
            <a:xfrm>
              <a:off x="0" y="0"/>
              <a:ext cx="0" cy="0"/>
            </a:xfrm>
            <a:prstGeom prst="rect">
              <a:avLst/>
            </a:prstGeom>
            <a:noFill/>
            <a:extLst>
              <a:ext uri="{909E8E84-426E-40DD-AFC4-6F175D3DCCD1}">
                <a14:hiddenFill>
                  <a:solidFill>
                    <a:srgbClr val="00CC99"/>
                  </a:solidFill>
                </a14:hiddenFill>
              </a:ext>
            </a:extLst>
          </xdr:spPr>
        </xdr:sp>
        <xdr:clientData/>
      </xdr:twoCellAnchor>
    </mc:Choice>
    <mc:Fallback/>
  </mc:AlternateContent>
  <xdr:oneCellAnchor>
    <xdr:from>
      <xdr:col>3</xdr:col>
      <xdr:colOff>41043</xdr:colOff>
      <xdr:row>8</xdr:row>
      <xdr:rowOff>31750</xdr:rowOff>
    </xdr:from>
    <xdr:ext cx="3626314" cy="1036117"/>
    <xdr:sp macro="" textlink="">
      <xdr:nvSpPr>
        <xdr:cNvPr id="13" name="Text Box 20"/>
        <xdr:cNvSpPr txBox="1">
          <a:spLocks noChangeArrowheads="1"/>
        </xdr:cNvSpPr>
      </xdr:nvSpPr>
      <xdr:spPr bwMode="auto">
        <a:xfrm>
          <a:off x="1869843" y="1454150"/>
          <a:ext cx="3626314" cy="1036117"/>
        </a:xfrm>
        <a:prstGeom prst="rect">
          <a:avLst/>
        </a:prstGeom>
        <a:noFill/>
        <a:ln>
          <a:noFill/>
        </a:ln>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ctr" rtl="0">
            <a:defRPr sz="1000"/>
          </a:pPr>
          <a:r>
            <a:rPr lang="en-US" sz="3200" b="0" i="1" u="sng" strike="noStrike" baseline="0">
              <a:solidFill>
                <a:srgbClr val="000000"/>
              </a:solidFill>
              <a:latin typeface="Times New Roman"/>
              <a:cs typeface="Times New Roman"/>
            </a:rPr>
            <a:t>Milk Marketing Plan</a:t>
          </a:r>
          <a:endParaRPr lang="en-US" sz="3200" b="0" i="1" u="none" strike="noStrike" baseline="0">
            <a:solidFill>
              <a:srgbClr val="000000"/>
            </a:solidFill>
            <a:latin typeface="Times New Roman"/>
            <a:cs typeface="Times New Roman"/>
          </a:endParaRPr>
        </a:p>
        <a:p>
          <a:pPr algn="ctr" rtl="0">
            <a:defRPr sz="1000"/>
          </a:pPr>
          <a:endParaRPr lang="en-US" sz="1600" b="0" i="1" u="none" strike="noStrike" baseline="0">
            <a:solidFill>
              <a:srgbClr val="000000"/>
            </a:solidFill>
            <a:latin typeface="Times New Roman"/>
            <a:cs typeface="Times New Roman"/>
          </a:endParaRPr>
        </a:p>
        <a:p>
          <a:pPr algn="ctr" rtl="0">
            <a:defRPr sz="1000"/>
          </a:pPr>
          <a:endParaRPr lang="en-US" sz="1600" b="0" i="1" u="none" strike="noStrike" baseline="0">
            <a:solidFill>
              <a:srgbClr val="000000"/>
            </a:solidFill>
            <a:latin typeface="Times New Roman"/>
            <a:cs typeface="Times New Roman"/>
          </a:endParaRPr>
        </a:p>
      </xdr:txBody>
    </xdr:sp>
    <xdr:clientData/>
  </xdr:oneCellAnchor>
  <xdr:twoCellAnchor editAs="oneCell">
    <xdr:from>
      <xdr:col>7</xdr:col>
      <xdr:colOff>317500</xdr:colOff>
      <xdr:row>38</xdr:row>
      <xdr:rowOff>38100</xdr:rowOff>
    </xdr:from>
    <xdr:to>
      <xdr:col>9</xdr:col>
      <xdr:colOff>482600</xdr:colOff>
      <xdr:row>40</xdr:row>
      <xdr:rowOff>72944</xdr:rowOff>
    </xdr:to>
    <xdr:pic>
      <xdr:nvPicPr>
        <xdr:cNvPr id="14" name="Picture 13" descr="uwex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84700" y="6794500"/>
          <a:ext cx="1384300" cy="390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36</xdr:row>
      <xdr:rowOff>127000</xdr:rowOff>
    </xdr:from>
    <xdr:to>
      <xdr:col>3</xdr:col>
      <xdr:colOff>331832</xdr:colOff>
      <xdr:row>41</xdr:row>
      <xdr:rowOff>120650</xdr:rowOff>
    </xdr:to>
    <xdr:pic>
      <xdr:nvPicPr>
        <xdr:cNvPr id="15" name="Picture 14" descr="CDP 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6527800"/>
          <a:ext cx="1398632"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431800</xdr:colOff>
      <xdr:row>37</xdr:row>
      <xdr:rowOff>19050</xdr:rowOff>
    </xdr:from>
    <xdr:to>
      <xdr:col>6</xdr:col>
      <xdr:colOff>38100</xdr:colOff>
      <xdr:row>41</xdr:row>
      <xdr:rowOff>133350</xdr:rowOff>
    </xdr:to>
    <xdr:pic>
      <xdr:nvPicPr>
        <xdr:cNvPr id="16" name="Picture 1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70200" y="6597650"/>
          <a:ext cx="82550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0</xdr:row>
      <xdr:rowOff>101600</xdr:rowOff>
    </xdr:from>
    <xdr:to>
      <xdr:col>7</xdr:col>
      <xdr:colOff>342900</xdr:colOff>
      <xdr:row>0</xdr:row>
      <xdr:rowOff>386745</xdr:rowOff>
    </xdr:to>
    <xdr:pic>
      <xdr:nvPicPr>
        <xdr:cNvPr id="2" name="Picture 1" descr="uwex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8400" y="101600"/>
          <a:ext cx="952500" cy="28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63500</xdr:colOff>
      <xdr:row>0</xdr:row>
      <xdr:rowOff>19050</xdr:rowOff>
    </xdr:from>
    <xdr:to>
      <xdr:col>2</xdr:col>
      <xdr:colOff>44450</xdr:colOff>
      <xdr:row>0</xdr:row>
      <xdr:rowOff>470479</xdr:rowOff>
    </xdr:to>
    <xdr:pic>
      <xdr:nvPicPr>
        <xdr:cNvPr id="3" name="Picture 2" descr="CDP 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9050"/>
          <a:ext cx="577850" cy="451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1694632</xdr:colOff>
      <xdr:row>0</xdr:row>
      <xdr:rowOff>114300</xdr:rowOff>
    </xdr:from>
    <xdr:to>
      <xdr:col>4</xdr:col>
      <xdr:colOff>2730261</xdr:colOff>
      <xdr:row>0</xdr:row>
      <xdr:rowOff>406400</xdr:rowOff>
    </xdr:to>
    <xdr:pic>
      <xdr:nvPicPr>
        <xdr:cNvPr id="4" name="Picture 3" descr="uwex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8982" y="114300"/>
          <a:ext cx="1035629" cy="29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146050</xdr:colOff>
      <xdr:row>0</xdr:row>
      <xdr:rowOff>1</xdr:rowOff>
    </xdr:from>
    <xdr:to>
      <xdr:col>2</xdr:col>
      <xdr:colOff>660400</xdr:colOff>
      <xdr:row>0</xdr:row>
      <xdr:rowOff>432797</xdr:rowOff>
    </xdr:to>
    <xdr:pic>
      <xdr:nvPicPr>
        <xdr:cNvPr id="5" name="Picture 4" descr="CDP 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650" y="1"/>
          <a:ext cx="685800" cy="432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9</xdr:col>
      <xdr:colOff>1238250</xdr:colOff>
      <xdr:row>19</xdr:row>
      <xdr:rowOff>457200</xdr:rowOff>
    </xdr:from>
    <xdr:to>
      <xdr:col>9</xdr:col>
      <xdr:colOff>1606550</xdr:colOff>
      <xdr:row>19</xdr:row>
      <xdr:rowOff>457200</xdr:rowOff>
    </xdr:to>
    <xdr:sp macro="" textlink="">
      <xdr:nvSpPr>
        <xdr:cNvPr id="2052" name="Line 4"/>
        <xdr:cNvSpPr>
          <a:spLocks noChangeShapeType="1"/>
        </xdr:cNvSpPr>
      </xdr:nvSpPr>
      <xdr:spPr bwMode="auto">
        <a:xfrm>
          <a:off x="7118350" y="5175250"/>
          <a:ext cx="368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1193800</xdr:colOff>
      <xdr:row>5</xdr:row>
      <xdr:rowOff>457200</xdr:rowOff>
    </xdr:from>
    <xdr:to>
      <xdr:col>23</xdr:col>
      <xdr:colOff>1562100</xdr:colOff>
      <xdr:row>5</xdr:row>
      <xdr:rowOff>457200</xdr:rowOff>
    </xdr:to>
    <xdr:sp macro="" textlink="">
      <xdr:nvSpPr>
        <xdr:cNvPr id="2062" name="Line 14"/>
        <xdr:cNvSpPr>
          <a:spLocks noChangeShapeType="1"/>
        </xdr:cNvSpPr>
      </xdr:nvSpPr>
      <xdr:spPr bwMode="auto">
        <a:xfrm>
          <a:off x="17392650" y="2095500"/>
          <a:ext cx="368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1143000</xdr:colOff>
      <xdr:row>19</xdr:row>
      <xdr:rowOff>457200</xdr:rowOff>
    </xdr:from>
    <xdr:to>
      <xdr:col>23</xdr:col>
      <xdr:colOff>1511300</xdr:colOff>
      <xdr:row>19</xdr:row>
      <xdr:rowOff>457200</xdr:rowOff>
    </xdr:to>
    <xdr:sp macro="" textlink="">
      <xdr:nvSpPr>
        <xdr:cNvPr id="2063" name="Line 15"/>
        <xdr:cNvSpPr>
          <a:spLocks noChangeShapeType="1"/>
        </xdr:cNvSpPr>
      </xdr:nvSpPr>
      <xdr:spPr bwMode="auto">
        <a:xfrm>
          <a:off x="17341850" y="5175250"/>
          <a:ext cx="368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1206500</xdr:colOff>
      <xdr:row>5</xdr:row>
      <xdr:rowOff>457200</xdr:rowOff>
    </xdr:from>
    <xdr:to>
      <xdr:col>9</xdr:col>
      <xdr:colOff>1574800</xdr:colOff>
      <xdr:row>5</xdr:row>
      <xdr:rowOff>457200</xdr:rowOff>
    </xdr:to>
    <xdr:sp macro="" textlink="">
      <xdr:nvSpPr>
        <xdr:cNvPr id="2066" name="Line 18"/>
        <xdr:cNvSpPr>
          <a:spLocks noChangeShapeType="1"/>
        </xdr:cNvSpPr>
      </xdr:nvSpPr>
      <xdr:spPr bwMode="auto">
        <a:xfrm>
          <a:off x="7086600" y="2095500"/>
          <a:ext cx="368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1238250</xdr:colOff>
      <xdr:row>19</xdr:row>
      <xdr:rowOff>457200</xdr:rowOff>
    </xdr:from>
    <xdr:to>
      <xdr:col>37</xdr:col>
      <xdr:colOff>1574800</xdr:colOff>
      <xdr:row>19</xdr:row>
      <xdr:rowOff>457200</xdr:rowOff>
    </xdr:to>
    <xdr:sp macro="" textlink="">
      <xdr:nvSpPr>
        <xdr:cNvPr id="2067" name="Line 19"/>
        <xdr:cNvSpPr>
          <a:spLocks noChangeShapeType="1"/>
        </xdr:cNvSpPr>
      </xdr:nvSpPr>
      <xdr:spPr bwMode="auto">
        <a:xfrm>
          <a:off x="27578050" y="5175250"/>
          <a:ext cx="3365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1206500</xdr:colOff>
      <xdr:row>5</xdr:row>
      <xdr:rowOff>457200</xdr:rowOff>
    </xdr:from>
    <xdr:to>
      <xdr:col>37</xdr:col>
      <xdr:colOff>1574800</xdr:colOff>
      <xdr:row>5</xdr:row>
      <xdr:rowOff>457200</xdr:rowOff>
    </xdr:to>
    <xdr:sp macro="" textlink="">
      <xdr:nvSpPr>
        <xdr:cNvPr id="2068" name="Line 20"/>
        <xdr:cNvSpPr>
          <a:spLocks noChangeShapeType="1"/>
        </xdr:cNvSpPr>
      </xdr:nvSpPr>
      <xdr:spPr bwMode="auto">
        <a:xfrm>
          <a:off x="27546300" y="2095500"/>
          <a:ext cx="368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51</xdr:col>
      <xdr:colOff>1238250</xdr:colOff>
      <xdr:row>19</xdr:row>
      <xdr:rowOff>457200</xdr:rowOff>
    </xdr:from>
    <xdr:to>
      <xdr:col>51</xdr:col>
      <xdr:colOff>1587500</xdr:colOff>
      <xdr:row>19</xdr:row>
      <xdr:rowOff>457200</xdr:rowOff>
    </xdr:to>
    <xdr:sp macro="" textlink="">
      <xdr:nvSpPr>
        <xdr:cNvPr id="2071" name="Line 23"/>
        <xdr:cNvSpPr>
          <a:spLocks noChangeShapeType="1"/>
        </xdr:cNvSpPr>
      </xdr:nvSpPr>
      <xdr:spPr bwMode="auto">
        <a:xfrm>
          <a:off x="37649150" y="5175250"/>
          <a:ext cx="349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51</xdr:col>
      <xdr:colOff>1206500</xdr:colOff>
      <xdr:row>5</xdr:row>
      <xdr:rowOff>457200</xdr:rowOff>
    </xdr:from>
    <xdr:to>
      <xdr:col>51</xdr:col>
      <xdr:colOff>1574800</xdr:colOff>
      <xdr:row>5</xdr:row>
      <xdr:rowOff>457200</xdr:rowOff>
    </xdr:to>
    <xdr:sp macro="" textlink="">
      <xdr:nvSpPr>
        <xdr:cNvPr id="2072" name="Line 24"/>
        <xdr:cNvSpPr>
          <a:spLocks noChangeShapeType="1"/>
        </xdr:cNvSpPr>
      </xdr:nvSpPr>
      <xdr:spPr bwMode="auto">
        <a:xfrm>
          <a:off x="37617400" y="2095500"/>
          <a:ext cx="368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65</xdr:col>
      <xdr:colOff>1238250</xdr:colOff>
      <xdr:row>19</xdr:row>
      <xdr:rowOff>457200</xdr:rowOff>
    </xdr:from>
    <xdr:to>
      <xdr:col>65</xdr:col>
      <xdr:colOff>1593850</xdr:colOff>
      <xdr:row>19</xdr:row>
      <xdr:rowOff>457200</xdr:rowOff>
    </xdr:to>
    <xdr:sp macro="" textlink="">
      <xdr:nvSpPr>
        <xdr:cNvPr id="2075" name="Line 27"/>
        <xdr:cNvSpPr>
          <a:spLocks noChangeShapeType="1"/>
        </xdr:cNvSpPr>
      </xdr:nvSpPr>
      <xdr:spPr bwMode="auto">
        <a:xfrm>
          <a:off x="47650400" y="5175250"/>
          <a:ext cx="355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65</xdr:col>
      <xdr:colOff>1206500</xdr:colOff>
      <xdr:row>5</xdr:row>
      <xdr:rowOff>457200</xdr:rowOff>
    </xdr:from>
    <xdr:to>
      <xdr:col>65</xdr:col>
      <xdr:colOff>1574800</xdr:colOff>
      <xdr:row>5</xdr:row>
      <xdr:rowOff>457200</xdr:rowOff>
    </xdr:to>
    <xdr:sp macro="" textlink="">
      <xdr:nvSpPr>
        <xdr:cNvPr id="2076" name="Line 28"/>
        <xdr:cNvSpPr>
          <a:spLocks noChangeShapeType="1"/>
        </xdr:cNvSpPr>
      </xdr:nvSpPr>
      <xdr:spPr bwMode="auto">
        <a:xfrm>
          <a:off x="47618650" y="2095500"/>
          <a:ext cx="368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79</xdr:col>
      <xdr:colOff>1238250</xdr:colOff>
      <xdr:row>19</xdr:row>
      <xdr:rowOff>457200</xdr:rowOff>
    </xdr:from>
    <xdr:to>
      <xdr:col>79</xdr:col>
      <xdr:colOff>1568450</xdr:colOff>
      <xdr:row>19</xdr:row>
      <xdr:rowOff>457200</xdr:rowOff>
    </xdr:to>
    <xdr:sp macro="" textlink="">
      <xdr:nvSpPr>
        <xdr:cNvPr id="2079" name="Line 31"/>
        <xdr:cNvSpPr>
          <a:spLocks noChangeShapeType="1"/>
        </xdr:cNvSpPr>
      </xdr:nvSpPr>
      <xdr:spPr bwMode="auto">
        <a:xfrm>
          <a:off x="57791350" y="5175250"/>
          <a:ext cx="330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79</xdr:col>
      <xdr:colOff>1206500</xdr:colOff>
      <xdr:row>5</xdr:row>
      <xdr:rowOff>457200</xdr:rowOff>
    </xdr:from>
    <xdr:to>
      <xdr:col>79</xdr:col>
      <xdr:colOff>1568450</xdr:colOff>
      <xdr:row>5</xdr:row>
      <xdr:rowOff>457200</xdr:rowOff>
    </xdr:to>
    <xdr:sp macro="" textlink="">
      <xdr:nvSpPr>
        <xdr:cNvPr id="2080" name="Line 32"/>
        <xdr:cNvSpPr>
          <a:spLocks noChangeShapeType="1"/>
        </xdr:cNvSpPr>
      </xdr:nvSpPr>
      <xdr:spPr bwMode="auto">
        <a:xfrm>
          <a:off x="57759600" y="2095500"/>
          <a:ext cx="361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279400</xdr:colOff>
      <xdr:row>3</xdr:row>
      <xdr:rowOff>120650</xdr:rowOff>
    </xdr:from>
    <xdr:to>
      <xdr:col>2</xdr:col>
      <xdr:colOff>381000</xdr:colOff>
      <xdr:row>3</xdr:row>
      <xdr:rowOff>234950</xdr:rowOff>
    </xdr:to>
    <xdr:sp macro="" textlink="">
      <xdr:nvSpPr>
        <xdr:cNvPr id="3073" name="AutoShape 1"/>
        <xdr:cNvSpPr>
          <a:spLocks noChangeArrowheads="1"/>
        </xdr:cNvSpPr>
      </xdr:nvSpPr>
      <xdr:spPr bwMode="auto">
        <a:xfrm>
          <a:off x="1625600" y="1485900"/>
          <a:ext cx="101600" cy="114300"/>
        </a:xfrm>
        <a:prstGeom prst="upArrow">
          <a:avLst>
            <a:gd name="adj1" fmla="val 50000"/>
            <a:gd name="adj2" fmla="val 28125"/>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260350</xdr:colOff>
      <xdr:row>4</xdr:row>
      <xdr:rowOff>146050</xdr:rowOff>
    </xdr:from>
    <xdr:to>
      <xdr:col>2</xdr:col>
      <xdr:colOff>387350</xdr:colOff>
      <xdr:row>4</xdr:row>
      <xdr:rowOff>247650</xdr:rowOff>
    </xdr:to>
    <xdr:sp macro="" textlink="">
      <xdr:nvSpPr>
        <xdr:cNvPr id="3074" name="AutoShape 2"/>
        <xdr:cNvSpPr>
          <a:spLocks noChangeArrowheads="1"/>
        </xdr:cNvSpPr>
      </xdr:nvSpPr>
      <xdr:spPr bwMode="auto">
        <a:xfrm>
          <a:off x="1606550" y="1892300"/>
          <a:ext cx="127000" cy="101600"/>
        </a:xfrm>
        <a:prstGeom prst="leftRight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279400</xdr:colOff>
      <xdr:row>5</xdr:row>
      <xdr:rowOff>120650</xdr:rowOff>
    </xdr:from>
    <xdr:to>
      <xdr:col>2</xdr:col>
      <xdr:colOff>368300</xdr:colOff>
      <xdr:row>5</xdr:row>
      <xdr:rowOff>241300</xdr:rowOff>
    </xdr:to>
    <xdr:sp macro="" textlink="">
      <xdr:nvSpPr>
        <xdr:cNvPr id="3075" name="AutoShape 3"/>
        <xdr:cNvSpPr>
          <a:spLocks noChangeArrowheads="1"/>
        </xdr:cNvSpPr>
      </xdr:nvSpPr>
      <xdr:spPr bwMode="auto">
        <a:xfrm>
          <a:off x="1625600" y="2247900"/>
          <a:ext cx="88900" cy="120650"/>
        </a:xfrm>
        <a:prstGeom prst="downArrow">
          <a:avLst>
            <a:gd name="adj1" fmla="val 50000"/>
            <a:gd name="adj2" fmla="val 33929"/>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279400</xdr:colOff>
      <xdr:row>9</xdr:row>
      <xdr:rowOff>76200</xdr:rowOff>
    </xdr:from>
    <xdr:to>
      <xdr:col>2</xdr:col>
      <xdr:colOff>381000</xdr:colOff>
      <xdr:row>9</xdr:row>
      <xdr:rowOff>190500</xdr:rowOff>
    </xdr:to>
    <xdr:sp macro="" textlink="">
      <xdr:nvSpPr>
        <xdr:cNvPr id="3080" name="AutoShape 8"/>
        <xdr:cNvSpPr>
          <a:spLocks noChangeArrowheads="1"/>
        </xdr:cNvSpPr>
      </xdr:nvSpPr>
      <xdr:spPr bwMode="auto">
        <a:xfrm>
          <a:off x="1625600" y="3448050"/>
          <a:ext cx="101600" cy="114300"/>
        </a:xfrm>
        <a:prstGeom prst="upArrow">
          <a:avLst>
            <a:gd name="adj1" fmla="val 50000"/>
            <a:gd name="adj2" fmla="val 28125"/>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279400</xdr:colOff>
      <xdr:row>15</xdr:row>
      <xdr:rowOff>76200</xdr:rowOff>
    </xdr:from>
    <xdr:to>
      <xdr:col>2</xdr:col>
      <xdr:colOff>381000</xdr:colOff>
      <xdr:row>15</xdr:row>
      <xdr:rowOff>190500</xdr:rowOff>
    </xdr:to>
    <xdr:sp macro="" textlink="">
      <xdr:nvSpPr>
        <xdr:cNvPr id="3082" name="AutoShape 10"/>
        <xdr:cNvSpPr>
          <a:spLocks noChangeArrowheads="1"/>
        </xdr:cNvSpPr>
      </xdr:nvSpPr>
      <xdr:spPr bwMode="auto">
        <a:xfrm>
          <a:off x="1625600" y="5454650"/>
          <a:ext cx="101600" cy="114300"/>
        </a:xfrm>
        <a:prstGeom prst="upArrow">
          <a:avLst>
            <a:gd name="adj1" fmla="val 50000"/>
            <a:gd name="adj2" fmla="val 28125"/>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260350</xdr:colOff>
      <xdr:row>10</xdr:row>
      <xdr:rowOff>88900</xdr:rowOff>
    </xdr:from>
    <xdr:to>
      <xdr:col>2</xdr:col>
      <xdr:colOff>387350</xdr:colOff>
      <xdr:row>10</xdr:row>
      <xdr:rowOff>190500</xdr:rowOff>
    </xdr:to>
    <xdr:sp macro="" textlink="">
      <xdr:nvSpPr>
        <xdr:cNvPr id="3085" name="AutoShape 13"/>
        <xdr:cNvSpPr>
          <a:spLocks noChangeArrowheads="1"/>
        </xdr:cNvSpPr>
      </xdr:nvSpPr>
      <xdr:spPr bwMode="auto">
        <a:xfrm>
          <a:off x="1606550" y="3841750"/>
          <a:ext cx="127000" cy="101600"/>
        </a:xfrm>
        <a:prstGeom prst="leftRight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260350</xdr:colOff>
      <xdr:row>16</xdr:row>
      <xdr:rowOff>88900</xdr:rowOff>
    </xdr:from>
    <xdr:to>
      <xdr:col>2</xdr:col>
      <xdr:colOff>387350</xdr:colOff>
      <xdr:row>16</xdr:row>
      <xdr:rowOff>190500</xdr:rowOff>
    </xdr:to>
    <xdr:sp macro="" textlink="">
      <xdr:nvSpPr>
        <xdr:cNvPr id="3087" name="AutoShape 15"/>
        <xdr:cNvSpPr>
          <a:spLocks noChangeArrowheads="1"/>
        </xdr:cNvSpPr>
      </xdr:nvSpPr>
      <xdr:spPr bwMode="auto">
        <a:xfrm>
          <a:off x="1606550" y="5848350"/>
          <a:ext cx="127000" cy="101600"/>
        </a:xfrm>
        <a:prstGeom prst="leftRight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279400</xdr:colOff>
      <xdr:row>11</xdr:row>
      <xdr:rowOff>76200</xdr:rowOff>
    </xdr:from>
    <xdr:to>
      <xdr:col>2</xdr:col>
      <xdr:colOff>368300</xdr:colOff>
      <xdr:row>11</xdr:row>
      <xdr:rowOff>196850</xdr:rowOff>
    </xdr:to>
    <xdr:sp macro="" textlink="">
      <xdr:nvSpPr>
        <xdr:cNvPr id="3090" name="AutoShape 18"/>
        <xdr:cNvSpPr>
          <a:spLocks noChangeArrowheads="1"/>
        </xdr:cNvSpPr>
      </xdr:nvSpPr>
      <xdr:spPr bwMode="auto">
        <a:xfrm>
          <a:off x="1625600" y="4210050"/>
          <a:ext cx="88900" cy="120650"/>
        </a:xfrm>
        <a:prstGeom prst="downArrow">
          <a:avLst>
            <a:gd name="adj1" fmla="val 50000"/>
            <a:gd name="adj2" fmla="val 33929"/>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279400</xdr:colOff>
      <xdr:row>17</xdr:row>
      <xdr:rowOff>76200</xdr:rowOff>
    </xdr:from>
    <xdr:to>
      <xdr:col>2</xdr:col>
      <xdr:colOff>368300</xdr:colOff>
      <xdr:row>17</xdr:row>
      <xdr:rowOff>196850</xdr:rowOff>
    </xdr:to>
    <xdr:sp macro="" textlink="">
      <xdr:nvSpPr>
        <xdr:cNvPr id="3092" name="AutoShape 20"/>
        <xdr:cNvSpPr>
          <a:spLocks noChangeArrowheads="1"/>
        </xdr:cNvSpPr>
      </xdr:nvSpPr>
      <xdr:spPr bwMode="auto">
        <a:xfrm>
          <a:off x="1625600" y="6216650"/>
          <a:ext cx="88900" cy="120650"/>
        </a:xfrm>
        <a:prstGeom prst="downArrow">
          <a:avLst>
            <a:gd name="adj1" fmla="val 50000"/>
            <a:gd name="adj2" fmla="val 33929"/>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xdr:col>
      <xdr:colOff>6191250</xdr:colOff>
      <xdr:row>0</xdr:row>
      <xdr:rowOff>63500</xdr:rowOff>
    </xdr:from>
    <xdr:to>
      <xdr:col>4</xdr:col>
      <xdr:colOff>882650</xdr:colOff>
      <xdr:row>0</xdr:row>
      <xdr:rowOff>342900</xdr:rowOff>
    </xdr:to>
    <xdr:pic>
      <xdr:nvPicPr>
        <xdr:cNvPr id="13" name="Picture 12" descr="uwex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7050" y="63500"/>
          <a:ext cx="990600" cy="27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234950</xdr:colOff>
      <xdr:row>0</xdr:row>
      <xdr:rowOff>0</xdr:rowOff>
    </xdr:from>
    <xdr:to>
      <xdr:col>2</xdr:col>
      <xdr:colOff>19050</xdr:colOff>
      <xdr:row>1</xdr:row>
      <xdr:rowOff>187059</xdr:rowOff>
    </xdr:to>
    <xdr:pic>
      <xdr:nvPicPr>
        <xdr:cNvPr id="14" name="Picture 13" descr="CDP 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0"/>
          <a:ext cx="869950" cy="549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266700</xdr:colOff>
      <xdr:row>2</xdr:row>
      <xdr:rowOff>25400</xdr:rowOff>
    </xdr:from>
    <xdr:to>
      <xdr:col>14</xdr:col>
      <xdr:colOff>171450</xdr:colOff>
      <xdr:row>2</xdr:row>
      <xdr:rowOff>508000</xdr:rowOff>
    </xdr:to>
    <xdr:pic>
      <xdr:nvPicPr>
        <xdr:cNvPr id="11266"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03600" y="1282700"/>
          <a:ext cx="1123950" cy="48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5207000</xdr:colOff>
      <xdr:row>0</xdr:row>
      <xdr:rowOff>260350</xdr:rowOff>
    </xdr:from>
    <xdr:to>
      <xdr:col>1</xdr:col>
      <xdr:colOff>6197600</xdr:colOff>
      <xdr:row>0</xdr:row>
      <xdr:rowOff>539750</xdr:rowOff>
    </xdr:to>
    <xdr:pic>
      <xdr:nvPicPr>
        <xdr:cNvPr id="5" name="Picture 4" descr="uwex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6600" y="260350"/>
          <a:ext cx="990600" cy="27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0</xdr:row>
      <xdr:rowOff>69850</xdr:rowOff>
    </xdr:from>
    <xdr:to>
      <xdr:col>1</xdr:col>
      <xdr:colOff>1104900</xdr:colOff>
      <xdr:row>0</xdr:row>
      <xdr:rowOff>707021</xdr:rowOff>
    </xdr:to>
    <xdr:pic>
      <xdr:nvPicPr>
        <xdr:cNvPr id="6" name="Picture 5" descr="CDP logo"/>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850" y="69850"/>
          <a:ext cx="1009650" cy="637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114300</xdr:colOff>
      <xdr:row>0</xdr:row>
      <xdr:rowOff>304800</xdr:rowOff>
    </xdr:from>
    <xdr:to>
      <xdr:col>5</xdr:col>
      <xdr:colOff>1104900</xdr:colOff>
      <xdr:row>0</xdr:row>
      <xdr:rowOff>584200</xdr:rowOff>
    </xdr:to>
    <xdr:pic>
      <xdr:nvPicPr>
        <xdr:cNvPr id="4" name="Picture 3" descr="uwex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32500" y="304800"/>
          <a:ext cx="990600" cy="27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88900</xdr:colOff>
      <xdr:row>0</xdr:row>
      <xdr:rowOff>19050</xdr:rowOff>
    </xdr:from>
    <xdr:to>
      <xdr:col>2</xdr:col>
      <xdr:colOff>800100</xdr:colOff>
      <xdr:row>0</xdr:row>
      <xdr:rowOff>656221</xdr:rowOff>
    </xdr:to>
    <xdr:pic>
      <xdr:nvPicPr>
        <xdr:cNvPr id="5" name="Picture 4" descr="CDP 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8500" y="19050"/>
          <a:ext cx="1009650" cy="637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711200</xdr:colOff>
      <xdr:row>0</xdr:row>
      <xdr:rowOff>88900</xdr:rowOff>
    </xdr:from>
    <xdr:to>
      <xdr:col>3</xdr:col>
      <xdr:colOff>1492250</xdr:colOff>
      <xdr:row>0</xdr:row>
      <xdr:rowOff>309196</xdr:rowOff>
    </xdr:to>
    <xdr:pic>
      <xdr:nvPicPr>
        <xdr:cNvPr id="2" name="Picture 1" descr="uwex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22950" y="88900"/>
          <a:ext cx="781050" cy="22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31750</xdr:colOff>
      <xdr:row>0</xdr:row>
      <xdr:rowOff>44450</xdr:rowOff>
    </xdr:from>
    <xdr:to>
      <xdr:col>1</xdr:col>
      <xdr:colOff>285750</xdr:colOff>
      <xdr:row>0</xdr:row>
      <xdr:rowOff>505297</xdr:rowOff>
    </xdr:to>
    <xdr:pic>
      <xdr:nvPicPr>
        <xdr:cNvPr id="3" name="Picture 2" descr="CDP 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50" y="44450"/>
          <a:ext cx="730250" cy="460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742950</xdr:colOff>
      <xdr:row>0</xdr:row>
      <xdr:rowOff>203200</xdr:rowOff>
    </xdr:from>
    <xdr:to>
      <xdr:col>6</xdr:col>
      <xdr:colOff>529087</xdr:colOff>
      <xdr:row>0</xdr:row>
      <xdr:rowOff>452727</xdr:rowOff>
    </xdr:to>
    <xdr:pic>
      <xdr:nvPicPr>
        <xdr:cNvPr id="4" name="Picture 3" descr="uwex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1200" y="203200"/>
          <a:ext cx="884687" cy="24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101600</xdr:colOff>
      <xdr:row>0</xdr:row>
      <xdr:rowOff>0</xdr:rowOff>
    </xdr:from>
    <xdr:to>
      <xdr:col>1</xdr:col>
      <xdr:colOff>571500</xdr:colOff>
      <xdr:row>0</xdr:row>
      <xdr:rowOff>569046</xdr:rowOff>
    </xdr:to>
    <xdr:pic>
      <xdr:nvPicPr>
        <xdr:cNvPr id="5" name="Picture 4" descr="CDP 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600" y="0"/>
          <a:ext cx="901700" cy="56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781049</xdr:colOff>
      <xdr:row>0</xdr:row>
      <xdr:rowOff>165100</xdr:rowOff>
    </xdr:from>
    <xdr:to>
      <xdr:col>5</xdr:col>
      <xdr:colOff>1628354</xdr:colOff>
      <xdr:row>0</xdr:row>
      <xdr:rowOff>404084</xdr:rowOff>
    </xdr:to>
    <xdr:pic>
      <xdr:nvPicPr>
        <xdr:cNvPr id="4" name="Picture 3" descr="uwex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799" y="165100"/>
          <a:ext cx="847305" cy="238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0</xdr:row>
      <xdr:rowOff>1</xdr:rowOff>
    </xdr:from>
    <xdr:to>
      <xdr:col>2</xdr:col>
      <xdr:colOff>704850</xdr:colOff>
      <xdr:row>0</xdr:row>
      <xdr:rowOff>545003</xdr:rowOff>
    </xdr:to>
    <xdr:pic>
      <xdr:nvPicPr>
        <xdr:cNvPr id="5" name="Picture 4" descr="CDP 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1"/>
          <a:ext cx="863600" cy="545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438150</xdr:colOff>
      <xdr:row>0</xdr:row>
      <xdr:rowOff>158750</xdr:rowOff>
    </xdr:from>
    <xdr:to>
      <xdr:col>12</xdr:col>
      <xdr:colOff>421017</xdr:colOff>
      <xdr:row>0</xdr:row>
      <xdr:rowOff>316901</xdr:rowOff>
    </xdr:to>
    <xdr:pic>
      <xdr:nvPicPr>
        <xdr:cNvPr id="4" name="Picture 3" descr="uwex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00" y="158750"/>
          <a:ext cx="560717" cy="158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69850</xdr:colOff>
      <xdr:row>0</xdr:row>
      <xdr:rowOff>50801</xdr:rowOff>
    </xdr:from>
    <xdr:to>
      <xdr:col>1</xdr:col>
      <xdr:colOff>101600</xdr:colOff>
      <xdr:row>0</xdr:row>
      <xdr:rowOff>411464</xdr:rowOff>
    </xdr:to>
    <xdr:pic>
      <xdr:nvPicPr>
        <xdr:cNvPr id="5" name="Picture 4" descr="CDP log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 y="50801"/>
          <a:ext cx="571500" cy="360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19</xdr:col>
      <xdr:colOff>146050</xdr:colOff>
      <xdr:row>0</xdr:row>
      <xdr:rowOff>158750</xdr:rowOff>
    </xdr:from>
    <xdr:to>
      <xdr:col>20</xdr:col>
      <xdr:colOff>488950</xdr:colOff>
      <xdr:row>0</xdr:row>
      <xdr:rowOff>438150</xdr:rowOff>
    </xdr:to>
    <xdr:pic>
      <xdr:nvPicPr>
        <xdr:cNvPr id="4" name="Picture 3" descr="uwex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32850" y="158750"/>
          <a:ext cx="990600" cy="27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101600</xdr:colOff>
      <xdr:row>0</xdr:row>
      <xdr:rowOff>57150</xdr:rowOff>
    </xdr:from>
    <xdr:to>
      <xdr:col>3</xdr:col>
      <xdr:colOff>63500</xdr:colOff>
      <xdr:row>0</xdr:row>
      <xdr:rowOff>594137</xdr:rowOff>
    </xdr:to>
    <xdr:pic>
      <xdr:nvPicPr>
        <xdr:cNvPr id="5" name="Picture 4" descr="CDP 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3550" y="57150"/>
          <a:ext cx="850900" cy="536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361950</xdr:colOff>
      <xdr:row>0</xdr:row>
      <xdr:rowOff>146050</xdr:rowOff>
    </xdr:from>
    <xdr:to>
      <xdr:col>7</xdr:col>
      <xdr:colOff>1263840</xdr:colOff>
      <xdr:row>0</xdr:row>
      <xdr:rowOff>400429</xdr:rowOff>
    </xdr:to>
    <xdr:pic>
      <xdr:nvPicPr>
        <xdr:cNvPr id="6" name="Picture 5" descr="uwex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93000" y="146050"/>
          <a:ext cx="901890" cy="2543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63500</xdr:colOff>
      <xdr:row>0</xdr:row>
      <xdr:rowOff>19050</xdr:rowOff>
    </xdr:from>
    <xdr:to>
      <xdr:col>2</xdr:col>
      <xdr:colOff>241300</xdr:colOff>
      <xdr:row>0</xdr:row>
      <xdr:rowOff>507949</xdr:rowOff>
    </xdr:to>
    <xdr:pic>
      <xdr:nvPicPr>
        <xdr:cNvPr id="7" name="Picture 6" descr="CDP 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19050"/>
          <a:ext cx="774700" cy="488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47"/>
  <sheetViews>
    <sheetView topLeftCell="A19" zoomScaleNormal="100" zoomScaleSheetLayoutView="100" workbookViewId="0">
      <selection activeCell="K15" sqref="K15"/>
    </sheetView>
  </sheetViews>
  <sheetFormatPr defaultRowHeight="14" x14ac:dyDescent="0.3"/>
  <cols>
    <col min="1" max="10" width="8.7265625" style="93"/>
    <col min="11" max="11" width="48" style="93" customWidth="1"/>
    <col min="12" max="16384" width="8.7265625" style="93"/>
  </cols>
  <sheetData>
    <row r="1" spans="1:11" x14ac:dyDescent="0.3">
      <c r="A1" s="92"/>
      <c r="B1" s="291"/>
      <c r="C1" s="291"/>
      <c r="D1" s="291"/>
      <c r="E1" s="291"/>
      <c r="F1" s="291"/>
      <c r="G1" s="291"/>
      <c r="H1" s="291"/>
      <c r="I1" s="291"/>
      <c r="J1" s="291"/>
      <c r="K1" s="92"/>
    </row>
    <row r="2" spans="1:11" x14ac:dyDescent="0.3">
      <c r="A2" s="92"/>
      <c r="B2" s="291"/>
      <c r="C2" s="291"/>
      <c r="D2" s="291"/>
      <c r="E2" s="291"/>
      <c r="F2" s="291"/>
      <c r="G2" s="291"/>
      <c r="H2" s="291"/>
      <c r="I2" s="291"/>
      <c r="J2" s="291"/>
      <c r="K2" s="92"/>
    </row>
    <row r="3" spans="1:11" x14ac:dyDescent="0.3">
      <c r="A3" s="92"/>
      <c r="B3" s="290"/>
      <c r="C3" s="290"/>
      <c r="D3" s="290"/>
      <c r="E3" s="290"/>
      <c r="F3" s="290"/>
      <c r="G3" s="290"/>
      <c r="H3" s="290"/>
      <c r="I3" s="290"/>
      <c r="J3" s="290"/>
      <c r="K3" s="92"/>
    </row>
    <row r="4" spans="1:11" x14ac:dyDescent="0.3">
      <c r="A4" s="92"/>
      <c r="B4" s="290"/>
      <c r="C4" s="290"/>
      <c r="D4" s="290"/>
      <c r="E4" s="290"/>
      <c r="F4" s="290"/>
      <c r="G4" s="290"/>
      <c r="H4" s="290"/>
      <c r="I4" s="290"/>
      <c r="J4" s="290"/>
      <c r="K4" s="92"/>
    </row>
    <row r="5" spans="1:11" x14ac:dyDescent="0.3">
      <c r="A5" s="92"/>
      <c r="B5" s="290"/>
      <c r="C5" s="290"/>
      <c r="D5" s="290"/>
      <c r="E5" s="290"/>
      <c r="F5" s="290"/>
      <c r="G5" s="290"/>
      <c r="H5" s="290"/>
      <c r="I5" s="290"/>
      <c r="J5" s="290"/>
      <c r="K5" s="92"/>
    </row>
    <row r="6" spans="1:11" x14ac:dyDescent="0.3">
      <c r="A6" s="92"/>
      <c r="B6" s="290"/>
      <c r="C6" s="290"/>
      <c r="D6" s="290"/>
      <c r="E6" s="290"/>
      <c r="F6" s="290"/>
      <c r="G6" s="290"/>
      <c r="H6" s="290"/>
      <c r="I6" s="290"/>
      <c r="J6" s="290"/>
      <c r="K6" s="92"/>
    </row>
    <row r="7" spans="1:11" x14ac:dyDescent="0.3">
      <c r="A7" s="92"/>
      <c r="B7" s="290"/>
      <c r="C7" s="290"/>
      <c r="D7" s="290"/>
      <c r="E7" s="290"/>
      <c r="F7" s="290"/>
      <c r="G7" s="290"/>
      <c r="H7" s="290"/>
      <c r="I7" s="290"/>
      <c r="J7" s="290"/>
      <c r="K7" s="92"/>
    </row>
    <row r="8" spans="1:11" x14ac:dyDescent="0.3">
      <c r="A8" s="92"/>
      <c r="B8" s="290"/>
      <c r="C8" s="290"/>
      <c r="D8" s="290"/>
      <c r="E8" s="290"/>
      <c r="F8" s="290"/>
      <c r="G8" s="290"/>
      <c r="H8" s="290"/>
      <c r="I8" s="290"/>
      <c r="J8" s="290"/>
      <c r="K8" s="92"/>
    </row>
    <row r="9" spans="1:11" x14ac:dyDescent="0.3">
      <c r="A9" s="92"/>
      <c r="B9" s="290"/>
      <c r="C9" s="290"/>
      <c r="D9" s="290"/>
      <c r="E9" s="290"/>
      <c r="F9" s="290"/>
      <c r="G9" s="290"/>
      <c r="H9" s="290"/>
      <c r="I9" s="290"/>
      <c r="J9" s="290"/>
      <c r="K9" s="92"/>
    </row>
    <row r="10" spans="1:11" x14ac:dyDescent="0.3">
      <c r="A10" s="92"/>
      <c r="B10" s="290"/>
      <c r="C10" s="290"/>
      <c r="D10" s="290"/>
      <c r="E10" s="290"/>
      <c r="F10" s="290"/>
      <c r="G10" s="290"/>
      <c r="H10" s="290"/>
      <c r="I10" s="290"/>
      <c r="J10" s="290"/>
      <c r="K10" s="92"/>
    </row>
    <row r="11" spans="1:11" x14ac:dyDescent="0.3">
      <c r="A11" s="92"/>
      <c r="B11" s="290"/>
      <c r="C11" s="290"/>
      <c r="D11" s="290"/>
      <c r="E11" s="290"/>
      <c r="F11" s="290"/>
      <c r="G11" s="290"/>
      <c r="H11" s="290"/>
      <c r="I11" s="290"/>
      <c r="J11" s="290"/>
      <c r="K11" s="92"/>
    </row>
    <row r="12" spans="1:11" x14ac:dyDescent="0.3">
      <c r="A12" s="92"/>
      <c r="B12" s="290"/>
      <c r="C12" s="290"/>
      <c r="D12" s="290"/>
      <c r="E12" s="290"/>
      <c r="F12" s="290"/>
      <c r="G12" s="290"/>
      <c r="H12" s="290"/>
      <c r="I12" s="290"/>
      <c r="J12" s="290"/>
      <c r="K12" s="92"/>
    </row>
    <row r="13" spans="1:11" x14ac:dyDescent="0.3">
      <c r="A13" s="92"/>
      <c r="B13" s="290"/>
      <c r="C13" s="290"/>
      <c r="D13" s="290"/>
      <c r="E13" s="290"/>
      <c r="F13" s="290"/>
      <c r="G13" s="290"/>
      <c r="H13" s="290"/>
      <c r="I13" s="290"/>
      <c r="J13" s="290"/>
      <c r="K13" s="92"/>
    </row>
    <row r="14" spans="1:11" x14ac:dyDescent="0.3">
      <c r="A14" s="92"/>
      <c r="B14" s="290"/>
      <c r="C14" s="290"/>
      <c r="D14" s="290"/>
      <c r="E14" s="290"/>
      <c r="F14" s="290"/>
      <c r="G14" s="290"/>
      <c r="H14" s="290"/>
      <c r="I14" s="290"/>
      <c r="J14" s="290"/>
      <c r="K14" s="92"/>
    </row>
    <row r="15" spans="1:11" x14ac:dyDescent="0.3">
      <c r="A15" s="92"/>
      <c r="B15" s="290"/>
      <c r="C15" s="290"/>
      <c r="D15" s="290"/>
      <c r="E15" s="290"/>
      <c r="F15" s="290"/>
      <c r="G15" s="290"/>
      <c r="H15" s="290"/>
      <c r="I15" s="290"/>
      <c r="J15" s="290"/>
      <c r="K15" s="92"/>
    </row>
    <row r="16" spans="1:11" x14ac:dyDescent="0.3">
      <c r="A16" s="92"/>
      <c r="B16" s="290"/>
      <c r="C16" s="290"/>
      <c r="D16" s="290"/>
      <c r="E16" s="290"/>
      <c r="F16" s="290"/>
      <c r="G16" s="290"/>
      <c r="H16" s="290"/>
      <c r="I16" s="290"/>
      <c r="J16" s="290"/>
      <c r="K16" s="92"/>
    </row>
    <row r="17" spans="1:11" x14ac:dyDescent="0.3">
      <c r="A17" s="92"/>
      <c r="B17" s="290"/>
      <c r="C17" s="290"/>
      <c r="D17" s="290"/>
      <c r="E17" s="290"/>
      <c r="F17" s="290"/>
      <c r="G17" s="290"/>
      <c r="H17" s="290"/>
      <c r="I17" s="290"/>
      <c r="J17" s="290"/>
      <c r="K17" s="92"/>
    </row>
    <row r="18" spans="1:11" x14ac:dyDescent="0.3">
      <c r="A18" s="92"/>
      <c r="B18" s="290"/>
      <c r="C18" s="290"/>
      <c r="D18" s="290"/>
      <c r="E18" s="290"/>
      <c r="F18" s="290"/>
      <c r="G18" s="290"/>
      <c r="H18" s="290"/>
      <c r="I18" s="290"/>
      <c r="J18" s="290"/>
      <c r="K18" s="92"/>
    </row>
    <row r="19" spans="1:11" x14ac:dyDescent="0.3">
      <c r="A19" s="92"/>
      <c r="B19" s="290"/>
      <c r="C19" s="290"/>
      <c r="D19" s="290"/>
      <c r="E19" s="290"/>
      <c r="F19" s="290"/>
      <c r="G19" s="290"/>
      <c r="H19" s="290"/>
      <c r="I19" s="290"/>
      <c r="J19" s="290"/>
      <c r="K19" s="92"/>
    </row>
    <row r="20" spans="1:11" x14ac:dyDescent="0.3">
      <c r="A20" s="92"/>
      <c r="B20" s="290"/>
      <c r="C20" s="290"/>
      <c r="D20" s="290"/>
      <c r="E20" s="290"/>
      <c r="F20" s="290"/>
      <c r="G20" s="290"/>
      <c r="H20" s="290"/>
      <c r="I20" s="290"/>
      <c r="J20" s="290"/>
      <c r="K20" s="92"/>
    </row>
    <row r="21" spans="1:11" x14ac:dyDescent="0.3">
      <c r="A21" s="92"/>
      <c r="B21" s="290"/>
      <c r="C21" s="290"/>
      <c r="D21" s="290"/>
      <c r="E21" s="290"/>
      <c r="F21" s="290"/>
      <c r="G21" s="290"/>
      <c r="H21" s="290"/>
      <c r="I21" s="290"/>
      <c r="J21" s="290"/>
      <c r="K21" s="92"/>
    </row>
    <row r="22" spans="1:11" x14ac:dyDescent="0.3">
      <c r="A22" s="92"/>
      <c r="B22" s="290"/>
      <c r="C22" s="290"/>
      <c r="D22" s="290"/>
      <c r="E22" s="290"/>
      <c r="F22" s="290"/>
      <c r="G22" s="290"/>
      <c r="H22" s="290"/>
      <c r="I22" s="290"/>
      <c r="J22" s="290"/>
      <c r="K22" s="92"/>
    </row>
    <row r="23" spans="1:11" x14ac:dyDescent="0.3">
      <c r="A23" s="92"/>
      <c r="B23" s="290"/>
      <c r="C23" s="290"/>
      <c r="D23" s="290"/>
      <c r="E23" s="290"/>
      <c r="F23" s="290"/>
      <c r="G23" s="290"/>
      <c r="H23" s="290"/>
      <c r="I23" s="290"/>
      <c r="J23" s="290"/>
      <c r="K23" s="92"/>
    </row>
    <row r="24" spans="1:11" x14ac:dyDescent="0.3">
      <c r="A24" s="92"/>
      <c r="B24" s="290"/>
      <c r="C24" s="290"/>
      <c r="D24" s="290"/>
      <c r="E24" s="290"/>
      <c r="F24" s="290"/>
      <c r="G24" s="290"/>
      <c r="H24" s="290"/>
      <c r="I24" s="290"/>
      <c r="J24" s="290"/>
      <c r="K24" s="92"/>
    </row>
    <row r="25" spans="1:11" x14ac:dyDescent="0.3">
      <c r="A25" s="92"/>
      <c r="B25" s="290"/>
      <c r="C25" s="290"/>
      <c r="D25" s="290"/>
      <c r="E25" s="290"/>
      <c r="F25" s="290"/>
      <c r="G25" s="290"/>
      <c r="H25" s="290"/>
      <c r="I25" s="290"/>
      <c r="J25" s="290"/>
      <c r="K25" s="92"/>
    </row>
    <row r="26" spans="1:11" x14ac:dyDescent="0.3">
      <c r="A26" s="92"/>
      <c r="B26" s="290"/>
      <c r="C26" s="290"/>
      <c r="D26" s="290"/>
      <c r="E26" s="290"/>
      <c r="F26" s="290"/>
      <c r="G26" s="290"/>
      <c r="H26" s="290"/>
      <c r="I26" s="290"/>
      <c r="J26" s="290"/>
      <c r="K26" s="92"/>
    </row>
    <row r="27" spans="1:11" x14ac:dyDescent="0.3">
      <c r="A27" s="92"/>
      <c r="B27" s="290"/>
      <c r="C27" s="290"/>
      <c r="D27" s="290"/>
      <c r="E27" s="290"/>
      <c r="F27" s="290"/>
      <c r="G27" s="290"/>
      <c r="H27" s="290"/>
      <c r="I27" s="290"/>
      <c r="J27" s="290"/>
      <c r="K27" s="92"/>
    </row>
    <row r="28" spans="1:11" x14ac:dyDescent="0.3">
      <c r="A28" s="92"/>
      <c r="B28" s="290"/>
      <c r="C28" s="290"/>
      <c r="D28" s="290"/>
      <c r="E28" s="290"/>
      <c r="F28" s="290"/>
      <c r="G28" s="290"/>
      <c r="H28" s="290"/>
      <c r="I28" s="290"/>
      <c r="J28" s="290"/>
      <c r="K28" s="92"/>
    </row>
    <row r="29" spans="1:11" x14ac:dyDescent="0.3">
      <c r="A29" s="92"/>
      <c r="B29" s="290"/>
      <c r="C29" s="290"/>
      <c r="D29" s="290"/>
      <c r="E29" s="290"/>
      <c r="F29" s="290"/>
      <c r="G29" s="290"/>
      <c r="H29" s="290"/>
      <c r="I29" s="290"/>
      <c r="J29" s="290"/>
      <c r="K29" s="92"/>
    </row>
    <row r="30" spans="1:11" x14ac:dyDescent="0.3">
      <c r="A30" s="92"/>
      <c r="B30" s="290"/>
      <c r="C30" s="290"/>
      <c r="D30" s="290"/>
      <c r="E30" s="290"/>
      <c r="F30" s="290"/>
      <c r="G30" s="290"/>
      <c r="H30" s="290"/>
      <c r="I30" s="290"/>
      <c r="J30" s="290"/>
      <c r="K30" s="92"/>
    </row>
    <row r="31" spans="1:11" x14ac:dyDescent="0.3">
      <c r="A31" s="92"/>
      <c r="B31" s="290"/>
      <c r="C31" s="290"/>
      <c r="D31" s="290"/>
      <c r="E31" s="290"/>
      <c r="F31" s="290"/>
      <c r="G31" s="290"/>
      <c r="H31" s="290"/>
      <c r="I31" s="290"/>
      <c r="J31" s="290"/>
      <c r="K31" s="92"/>
    </row>
    <row r="32" spans="1:11" x14ac:dyDescent="0.3">
      <c r="A32" s="92"/>
      <c r="B32" s="290"/>
      <c r="C32" s="290"/>
      <c r="D32" s="290"/>
      <c r="E32" s="290"/>
      <c r="F32" s="290"/>
      <c r="G32" s="290"/>
      <c r="H32" s="290"/>
      <c r="I32" s="290"/>
      <c r="J32" s="290"/>
      <c r="K32" s="92"/>
    </row>
    <row r="33" spans="1:11" x14ac:dyDescent="0.3">
      <c r="A33" s="92"/>
      <c r="B33" s="290"/>
      <c r="C33" s="290"/>
      <c r="D33" s="290"/>
      <c r="E33" s="290"/>
      <c r="F33" s="290"/>
      <c r="G33" s="290"/>
      <c r="H33" s="290"/>
      <c r="I33" s="290"/>
      <c r="J33" s="290"/>
      <c r="K33" s="92"/>
    </row>
    <row r="34" spans="1:11" x14ac:dyDescent="0.3">
      <c r="A34" s="92"/>
      <c r="B34" s="290"/>
      <c r="C34" s="290"/>
      <c r="D34" s="290"/>
      <c r="E34" s="290"/>
      <c r="F34" s="290"/>
      <c r="G34" s="290"/>
      <c r="H34" s="290"/>
      <c r="I34" s="290"/>
      <c r="J34" s="290"/>
      <c r="K34" s="92"/>
    </row>
    <row r="35" spans="1:11" x14ac:dyDescent="0.3">
      <c r="A35" s="92"/>
      <c r="B35" s="290"/>
      <c r="C35" s="290"/>
      <c r="D35" s="290"/>
      <c r="E35" s="290"/>
      <c r="F35" s="290"/>
      <c r="G35" s="290"/>
      <c r="H35" s="290"/>
      <c r="I35" s="290"/>
      <c r="J35" s="290"/>
      <c r="K35" s="92"/>
    </row>
    <row r="36" spans="1:11" x14ac:dyDescent="0.3">
      <c r="A36" s="92"/>
      <c r="B36" s="290"/>
      <c r="C36" s="290"/>
      <c r="D36" s="290"/>
      <c r="E36" s="290"/>
      <c r="F36" s="290"/>
      <c r="G36" s="290"/>
      <c r="H36" s="290"/>
      <c r="I36" s="290"/>
      <c r="J36" s="290"/>
      <c r="K36" s="92"/>
    </row>
    <row r="37" spans="1:11" x14ac:dyDescent="0.3">
      <c r="A37" s="92"/>
      <c r="B37" s="290"/>
      <c r="C37" s="290"/>
      <c r="D37" s="290"/>
      <c r="E37" s="290"/>
      <c r="F37" s="290"/>
      <c r="G37" s="290"/>
      <c r="H37" s="290"/>
      <c r="I37" s="290"/>
      <c r="J37" s="290"/>
      <c r="K37" s="92"/>
    </row>
    <row r="38" spans="1:11" x14ac:dyDescent="0.3">
      <c r="A38" s="92"/>
      <c r="B38" s="290"/>
      <c r="C38" s="290"/>
      <c r="D38" s="290"/>
      <c r="E38" s="290"/>
      <c r="F38" s="290"/>
      <c r="G38" s="290"/>
      <c r="H38" s="290"/>
      <c r="I38" s="290"/>
      <c r="J38" s="290"/>
      <c r="K38" s="92"/>
    </row>
    <row r="39" spans="1:11" x14ac:dyDescent="0.3">
      <c r="A39" s="92"/>
      <c r="B39" s="290"/>
      <c r="C39" s="290"/>
      <c r="D39" s="290"/>
      <c r="E39" s="290"/>
      <c r="F39" s="290"/>
      <c r="G39" s="290"/>
      <c r="H39" s="290"/>
      <c r="I39" s="290"/>
      <c r="J39" s="290"/>
      <c r="K39" s="92"/>
    </row>
    <row r="40" spans="1:11" x14ac:dyDescent="0.3">
      <c r="A40" s="92"/>
      <c r="B40" s="290"/>
      <c r="C40" s="290"/>
      <c r="D40" s="290"/>
      <c r="E40" s="290"/>
      <c r="F40" s="290"/>
      <c r="G40" s="290"/>
      <c r="H40" s="290"/>
      <c r="I40" s="290"/>
      <c r="J40" s="290"/>
      <c r="K40" s="92"/>
    </row>
    <row r="41" spans="1:11" x14ac:dyDescent="0.3">
      <c r="A41" s="92"/>
      <c r="B41" s="290"/>
      <c r="C41" s="290"/>
      <c r="D41" s="290"/>
      <c r="E41" s="290"/>
      <c r="F41" s="290"/>
      <c r="G41" s="290"/>
      <c r="H41" s="290"/>
      <c r="I41" s="290"/>
      <c r="J41" s="290"/>
      <c r="K41" s="92"/>
    </row>
    <row r="42" spans="1:11" x14ac:dyDescent="0.3">
      <c r="A42" s="92"/>
      <c r="B42" s="290"/>
      <c r="C42" s="290"/>
      <c r="D42" s="290"/>
      <c r="E42" s="290"/>
      <c r="F42" s="290"/>
      <c r="G42" s="290"/>
      <c r="H42" s="290"/>
      <c r="I42" s="290"/>
      <c r="J42" s="290"/>
      <c r="K42" s="92"/>
    </row>
    <row r="43" spans="1:11" ht="22.5" x14ac:dyDescent="0.3">
      <c r="A43" s="92"/>
      <c r="B43" s="290"/>
      <c r="C43" s="290"/>
      <c r="D43" s="290"/>
      <c r="E43" s="292"/>
      <c r="F43" s="292"/>
      <c r="G43" s="292"/>
      <c r="H43" s="290"/>
      <c r="I43" s="290"/>
      <c r="J43" s="290"/>
      <c r="K43" s="92"/>
    </row>
    <row r="44" spans="1:11" x14ac:dyDescent="0.3">
      <c r="A44" s="92"/>
      <c r="B44" s="290"/>
      <c r="C44" s="290"/>
      <c r="D44" s="290"/>
      <c r="E44" s="290"/>
      <c r="F44" s="290"/>
      <c r="G44" s="290"/>
      <c r="H44" s="290"/>
      <c r="I44" s="290"/>
      <c r="J44" s="290"/>
      <c r="K44" s="92"/>
    </row>
    <row r="45" spans="1:11" x14ac:dyDescent="0.3">
      <c r="A45" s="92"/>
      <c r="B45" s="293"/>
      <c r="C45" s="293"/>
      <c r="D45" s="293"/>
      <c r="E45" s="293"/>
      <c r="F45" s="293"/>
      <c r="G45" s="293"/>
      <c r="H45" s="293"/>
      <c r="I45" s="293"/>
      <c r="J45" s="293"/>
      <c r="K45" s="92"/>
    </row>
    <row r="46" spans="1:11" x14ac:dyDescent="0.3">
      <c r="A46" s="92"/>
      <c r="B46" s="92"/>
      <c r="C46" s="92"/>
      <c r="D46" s="92"/>
      <c r="E46" s="92"/>
      <c r="F46" s="92"/>
      <c r="G46" s="92"/>
      <c r="H46" s="92"/>
      <c r="I46" s="92"/>
      <c r="J46" s="92"/>
      <c r="K46" s="92"/>
    </row>
    <row r="47" spans="1:11" ht="208.5" customHeight="1" x14ac:dyDescent="0.3">
      <c r="A47" s="92"/>
      <c r="B47" s="92"/>
      <c r="C47" s="92"/>
      <c r="D47" s="92"/>
      <c r="E47" s="92"/>
      <c r="F47" s="92"/>
      <c r="G47" s="92"/>
      <c r="H47" s="92"/>
      <c r="I47" s="92"/>
      <c r="J47" s="92"/>
      <c r="K47" s="92"/>
    </row>
  </sheetData>
  <sheetProtection sheet="1" objects="1" scenarios="1"/>
  <mergeCells count="1">
    <mergeCell ref="B45:J45"/>
  </mergeCells>
  <phoneticPr fontId="21" type="noConversion"/>
  <pageMargins left="1" right="1" top="1" bottom="1" header="0.5" footer="0.5"/>
  <pageSetup orientation="portrait" r:id="rId1"/>
  <headerFooter alignWithMargins="0"/>
  <drawing r:id="rId2"/>
  <legacyDrawing r:id="rId3"/>
  <oleObjects>
    <mc:AlternateContent xmlns:mc="http://schemas.openxmlformats.org/markup-compatibility/2006">
      <mc:Choice Requires="x14">
        <oleObject progId="MSPhotoEd.3" shapeId="12309" r:id="rId4">
          <objectPr defaultSize="0" autoPict="0" r:id="rId5">
            <anchor moveWithCells="1" sizeWithCells="1">
              <from>
                <xdr:col>2</xdr:col>
                <xdr:colOff>342900</xdr:colOff>
                <xdr:row>15</xdr:row>
                <xdr:rowOff>88900</xdr:rowOff>
              </from>
              <to>
                <xdr:col>4</xdr:col>
                <xdr:colOff>69850</xdr:colOff>
                <xdr:row>21</xdr:row>
                <xdr:rowOff>44450</xdr:rowOff>
              </to>
            </anchor>
          </objectPr>
        </oleObject>
      </mc:Choice>
      <mc:Fallback>
        <oleObject progId="MSPhotoEd.3" shapeId="12309" r:id="rId4"/>
      </mc:Fallback>
    </mc:AlternateContent>
    <mc:AlternateContent xmlns:mc="http://schemas.openxmlformats.org/markup-compatibility/2006">
      <mc:Choice Requires="x14">
        <oleObject progId="MSPhotoEd.3" shapeId="12310" r:id="rId6">
          <objectPr defaultSize="0" autoPict="0" r:id="rId7">
            <anchor moveWithCells="1" sizeWithCells="1">
              <from>
                <xdr:col>8</xdr:col>
                <xdr:colOff>38100</xdr:colOff>
                <xdr:row>15</xdr:row>
                <xdr:rowOff>88900</xdr:rowOff>
              </from>
              <to>
                <xdr:col>9</xdr:col>
                <xdr:colOff>400050</xdr:colOff>
                <xdr:row>21</xdr:row>
                <xdr:rowOff>69850</xdr:rowOff>
              </to>
            </anchor>
          </objectPr>
        </oleObject>
      </mc:Choice>
      <mc:Fallback>
        <oleObject progId="MSPhotoEd.3" shapeId="12310" r:id="rId6"/>
      </mc:Fallback>
    </mc:AlternateContent>
    <mc:AlternateContent xmlns:mc="http://schemas.openxmlformats.org/markup-compatibility/2006">
      <mc:Choice Requires="x14">
        <oleObject progId="MSPhotoEd.3" shapeId="12311" r:id="rId8">
          <objectPr defaultSize="0" autoPict="0" r:id="rId9">
            <anchor moveWithCells="1" sizeWithCells="1">
              <from>
                <xdr:col>4</xdr:col>
                <xdr:colOff>228600</xdr:colOff>
                <xdr:row>15</xdr:row>
                <xdr:rowOff>88900</xdr:rowOff>
              </from>
              <to>
                <xdr:col>5</xdr:col>
                <xdr:colOff>590550</xdr:colOff>
                <xdr:row>21</xdr:row>
                <xdr:rowOff>38100</xdr:rowOff>
              </to>
            </anchor>
          </objectPr>
        </oleObject>
      </mc:Choice>
      <mc:Fallback>
        <oleObject progId="MSPhotoEd.3" shapeId="12311" r:id="rId8"/>
      </mc:Fallback>
    </mc:AlternateContent>
    <mc:AlternateContent xmlns:mc="http://schemas.openxmlformats.org/markup-compatibility/2006">
      <mc:Choice Requires="x14">
        <oleObject progId="MSPhotoEd.3" shapeId="12312" r:id="rId10">
          <objectPr defaultSize="0" autoPict="0" r:id="rId11">
            <anchor moveWithCells="1" sizeWithCells="1">
              <from>
                <xdr:col>6</xdr:col>
                <xdr:colOff>146050</xdr:colOff>
                <xdr:row>15</xdr:row>
                <xdr:rowOff>88900</xdr:rowOff>
              </from>
              <to>
                <xdr:col>7</xdr:col>
                <xdr:colOff>488950</xdr:colOff>
                <xdr:row>21</xdr:row>
                <xdr:rowOff>44450</xdr:rowOff>
              </to>
            </anchor>
          </objectPr>
        </oleObject>
      </mc:Choice>
      <mc:Fallback>
        <oleObject progId="MSPhotoEd.3" shapeId="12312" r:id="rId10"/>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E7" sqref="E7"/>
    </sheetView>
  </sheetViews>
  <sheetFormatPr defaultRowHeight="14" x14ac:dyDescent="0.3"/>
  <cols>
    <col min="1" max="1" width="2.90625" customWidth="1"/>
    <col min="2" max="2" width="8.54296875" customWidth="1"/>
    <col min="3" max="3" width="12.81640625" customWidth="1"/>
    <col min="4" max="6" width="32.453125" customWidth="1"/>
  </cols>
  <sheetData>
    <row r="1" spans="1:9" ht="42" customHeight="1" x14ac:dyDescent="0.3">
      <c r="A1" s="82"/>
      <c r="B1" s="403" t="s">
        <v>280</v>
      </c>
      <c r="C1" s="403"/>
      <c r="D1" s="403"/>
      <c r="E1" s="403"/>
      <c r="F1" s="403"/>
      <c r="G1" s="82"/>
      <c r="H1" s="82"/>
      <c r="I1" s="82"/>
    </row>
    <row r="2" spans="1:9" ht="60" customHeight="1" x14ac:dyDescent="0.3">
      <c r="A2" s="82"/>
      <c r="B2" s="404" t="s">
        <v>281</v>
      </c>
      <c r="C2" s="404" t="s">
        <v>286</v>
      </c>
      <c r="D2" s="400" t="s">
        <v>282</v>
      </c>
      <c r="E2" s="401"/>
      <c r="F2" s="402"/>
      <c r="G2" s="82"/>
      <c r="H2" s="82"/>
      <c r="I2" s="82"/>
    </row>
    <row r="3" spans="1:9" ht="17.5" x14ac:dyDescent="0.3">
      <c r="A3" s="82"/>
      <c r="B3" s="404"/>
      <c r="C3" s="404"/>
      <c r="D3" s="405"/>
      <c r="E3" s="405"/>
      <c r="F3" s="405"/>
      <c r="G3" s="82"/>
      <c r="H3" s="82"/>
      <c r="I3" s="82"/>
    </row>
    <row r="4" spans="1:9" ht="15" x14ac:dyDescent="0.3">
      <c r="A4" s="82"/>
      <c r="B4" s="404"/>
      <c r="C4" s="404"/>
      <c r="D4" s="81" t="s">
        <v>167</v>
      </c>
      <c r="E4" s="81" t="s">
        <v>168</v>
      </c>
      <c r="F4" s="81" t="s">
        <v>169</v>
      </c>
      <c r="G4" s="82"/>
      <c r="H4" s="82"/>
      <c r="I4" s="82"/>
    </row>
    <row r="5" spans="1:9" ht="65.5" customHeight="1" thickBot="1" x14ac:dyDescent="0.35">
      <c r="A5" s="82"/>
      <c r="B5" s="406" t="s">
        <v>278</v>
      </c>
      <c r="C5" s="86" t="s">
        <v>277</v>
      </c>
      <c r="D5" s="83"/>
      <c r="E5" s="83"/>
      <c r="F5" s="83"/>
      <c r="G5" s="82"/>
      <c r="H5" s="82"/>
      <c r="I5" s="82"/>
    </row>
    <row r="6" spans="1:9" ht="65.5" customHeight="1" thickTop="1" thickBot="1" x14ac:dyDescent="0.35">
      <c r="A6" s="82"/>
      <c r="B6" s="396"/>
      <c r="C6" s="87" t="s">
        <v>277</v>
      </c>
      <c r="D6" s="84"/>
      <c r="E6" s="84"/>
      <c r="F6" s="84"/>
      <c r="G6" s="82"/>
      <c r="H6" s="82"/>
      <c r="I6" s="82"/>
    </row>
    <row r="7" spans="1:9" ht="65.5" customHeight="1" thickTop="1" thickBot="1" x14ac:dyDescent="0.35">
      <c r="A7" s="82"/>
      <c r="B7" s="396" t="s">
        <v>279</v>
      </c>
      <c r="C7" s="88" t="s">
        <v>277</v>
      </c>
      <c r="D7" s="85"/>
      <c r="E7" s="85"/>
      <c r="F7" s="85"/>
      <c r="G7" s="82"/>
      <c r="H7" s="82"/>
      <c r="I7" s="82"/>
    </row>
    <row r="8" spans="1:9" ht="65.5" customHeight="1" thickTop="1" x14ac:dyDescent="0.3">
      <c r="A8" s="82"/>
      <c r="B8" s="397"/>
      <c r="C8" s="86" t="s">
        <v>277</v>
      </c>
      <c r="D8" s="83"/>
      <c r="E8" s="83"/>
      <c r="F8" s="83"/>
      <c r="G8" s="82"/>
      <c r="H8" s="82"/>
      <c r="I8" s="82"/>
    </row>
    <row r="9" spans="1:9" ht="32" customHeight="1" x14ac:dyDescent="0.35">
      <c r="A9" s="82"/>
      <c r="B9" s="398" t="s">
        <v>283</v>
      </c>
      <c r="C9" s="398"/>
      <c r="D9" s="398"/>
      <c r="E9" s="398"/>
      <c r="F9" s="398"/>
      <c r="G9" s="82"/>
      <c r="H9" s="82"/>
      <c r="I9" s="82"/>
    </row>
    <row r="10" spans="1:9" ht="103" customHeight="1" x14ac:dyDescent="0.3">
      <c r="A10" s="82"/>
      <c r="B10" s="399"/>
      <c r="C10" s="399"/>
      <c r="D10" s="399"/>
      <c r="E10" s="399"/>
      <c r="F10" s="399"/>
      <c r="G10" s="82"/>
      <c r="H10" s="82"/>
      <c r="I10" s="82"/>
    </row>
    <row r="11" spans="1:9" x14ac:dyDescent="0.3">
      <c r="A11" s="82"/>
      <c r="B11" s="82"/>
      <c r="C11" s="82"/>
      <c r="D11" s="82"/>
      <c r="E11" s="82"/>
      <c r="F11" s="82"/>
      <c r="G11" s="82"/>
      <c r="H11" s="82"/>
      <c r="I11" s="82"/>
    </row>
    <row r="12" spans="1:9" x14ac:dyDescent="0.3">
      <c r="A12" s="82"/>
      <c r="B12" s="82"/>
      <c r="C12" s="82"/>
      <c r="D12" s="82"/>
      <c r="E12" s="82"/>
      <c r="F12" s="82"/>
      <c r="G12" s="82"/>
      <c r="H12" s="82"/>
      <c r="I12" s="82"/>
    </row>
    <row r="13" spans="1:9" x14ac:dyDescent="0.3">
      <c r="A13" s="82"/>
      <c r="B13" s="82"/>
      <c r="C13" s="82"/>
      <c r="D13" s="82"/>
      <c r="E13" s="82"/>
      <c r="F13" s="82"/>
      <c r="G13" s="82"/>
      <c r="H13" s="82"/>
      <c r="I13" s="82"/>
    </row>
    <row r="14" spans="1:9" x14ac:dyDescent="0.3">
      <c r="A14" s="82"/>
      <c r="B14" s="82"/>
      <c r="C14" s="82"/>
      <c r="D14" s="82"/>
      <c r="E14" s="82"/>
      <c r="F14" s="82"/>
      <c r="G14" s="82"/>
      <c r="H14" s="82"/>
      <c r="I14" s="82"/>
    </row>
    <row r="15" spans="1:9" x14ac:dyDescent="0.3">
      <c r="A15" s="82"/>
      <c r="B15" s="82"/>
      <c r="C15" s="82"/>
      <c r="D15" s="82"/>
      <c r="E15" s="82"/>
      <c r="F15" s="82"/>
      <c r="G15" s="82"/>
      <c r="H15" s="82"/>
      <c r="I15" s="82"/>
    </row>
  </sheetData>
  <mergeCells count="9">
    <mergeCell ref="B7:B8"/>
    <mergeCell ref="B9:F9"/>
    <mergeCell ref="B10:F10"/>
    <mergeCell ref="D2:F2"/>
    <mergeCell ref="B1:F1"/>
    <mergeCell ref="B2:B4"/>
    <mergeCell ref="C2:C4"/>
    <mergeCell ref="D3:F3"/>
    <mergeCell ref="B5:B6"/>
  </mergeCells>
  <pageMargins left="0.7" right="0.7" top="0.5" bottom="0.5" header="0.3" footer="0.3"/>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F61"/>
  <sheetViews>
    <sheetView topLeftCell="A22" zoomScaleNormal="100" zoomScaleSheetLayoutView="100" workbookViewId="0">
      <selection activeCell="E7" sqref="E7:E9"/>
    </sheetView>
  </sheetViews>
  <sheetFormatPr defaultRowHeight="14" x14ac:dyDescent="0.3"/>
  <cols>
    <col min="2" max="2" width="2.453125" customWidth="1"/>
    <col min="3" max="3" width="40.7265625" customWidth="1"/>
    <col min="4" max="4" width="10" customWidth="1"/>
    <col min="5" max="5" width="40.7265625" customWidth="1"/>
    <col min="6" max="6" width="82.54296875" customWidth="1"/>
    <col min="7" max="7" width="8.7265625" customWidth="1"/>
    <col min="8" max="8" width="10.7265625" customWidth="1"/>
  </cols>
  <sheetData>
    <row r="1" spans="1:6" ht="63" customHeight="1" x14ac:dyDescent="0.3">
      <c r="A1" s="62"/>
      <c r="B1" s="410" t="s">
        <v>235</v>
      </c>
      <c r="C1" s="410"/>
      <c r="D1" s="410"/>
      <c r="E1" s="410"/>
      <c r="F1" s="62"/>
    </row>
    <row r="2" spans="1:6" x14ac:dyDescent="0.3">
      <c r="A2" s="62"/>
      <c r="F2" s="62"/>
    </row>
    <row r="3" spans="1:6" x14ac:dyDescent="0.3">
      <c r="A3" s="62"/>
      <c r="F3" s="62"/>
    </row>
    <row r="4" spans="1:6" x14ac:dyDescent="0.3">
      <c r="A4" s="62"/>
      <c r="F4" s="62"/>
    </row>
    <row r="5" spans="1:6" ht="17.5" x14ac:dyDescent="0.3">
      <c r="A5" s="62"/>
      <c r="C5" s="33" t="s">
        <v>202</v>
      </c>
      <c r="D5" s="33"/>
      <c r="E5" s="33" t="s">
        <v>203</v>
      </c>
      <c r="F5" s="62"/>
    </row>
    <row r="6" spans="1:6" x14ac:dyDescent="0.3">
      <c r="A6" s="62"/>
      <c r="F6" s="62"/>
    </row>
    <row r="7" spans="1:6" ht="28" x14ac:dyDescent="0.3">
      <c r="A7" s="62"/>
      <c r="B7" s="32" t="s">
        <v>213</v>
      </c>
      <c r="C7" t="s">
        <v>204</v>
      </c>
      <c r="E7" s="409" t="s">
        <v>214</v>
      </c>
      <c r="F7" s="62"/>
    </row>
    <row r="8" spans="1:6" ht="42" x14ac:dyDescent="0.3">
      <c r="A8" s="62"/>
      <c r="B8" s="32" t="s">
        <v>213</v>
      </c>
      <c r="C8" t="s">
        <v>205</v>
      </c>
      <c r="E8" s="409"/>
      <c r="F8" s="62"/>
    </row>
    <row r="9" spans="1:6" x14ac:dyDescent="0.3">
      <c r="A9" s="62"/>
      <c r="B9" s="32" t="s">
        <v>213</v>
      </c>
      <c r="C9" t="s">
        <v>206</v>
      </c>
      <c r="E9" s="409"/>
      <c r="F9" s="62"/>
    </row>
    <row r="10" spans="1:6" x14ac:dyDescent="0.3">
      <c r="A10" s="62"/>
      <c r="B10" s="32"/>
      <c r="E10" s="1"/>
      <c r="F10" s="62"/>
    </row>
    <row r="11" spans="1:6" x14ac:dyDescent="0.3">
      <c r="A11" s="62"/>
      <c r="B11" s="32"/>
      <c r="E11" s="1"/>
      <c r="F11" s="62"/>
    </row>
    <row r="12" spans="1:6" x14ac:dyDescent="0.3">
      <c r="A12" s="62"/>
      <c r="B12" s="32"/>
      <c r="F12" s="62"/>
    </row>
    <row r="13" spans="1:6" x14ac:dyDescent="0.3">
      <c r="A13" s="62"/>
      <c r="B13" s="32" t="s">
        <v>213</v>
      </c>
      <c r="C13" t="s">
        <v>207</v>
      </c>
      <c r="E13" s="409" t="s">
        <v>214</v>
      </c>
      <c r="F13" s="62"/>
    </row>
    <row r="14" spans="1:6" ht="28" x14ac:dyDescent="0.3">
      <c r="A14" s="62"/>
      <c r="B14" s="32" t="s">
        <v>213</v>
      </c>
      <c r="C14" t="s">
        <v>208</v>
      </c>
      <c r="E14" s="409"/>
      <c r="F14" s="62"/>
    </row>
    <row r="15" spans="1:6" x14ac:dyDescent="0.3">
      <c r="A15" s="62"/>
      <c r="B15" s="32"/>
      <c r="E15" s="1"/>
      <c r="F15" s="62"/>
    </row>
    <row r="16" spans="1:6" x14ac:dyDescent="0.3">
      <c r="A16" s="62"/>
      <c r="B16" s="32"/>
      <c r="E16" s="1"/>
      <c r="F16" s="62"/>
    </row>
    <row r="17" spans="1:6" x14ac:dyDescent="0.3">
      <c r="A17" s="62"/>
      <c r="B17" s="32"/>
      <c r="F17" s="62"/>
    </row>
    <row r="18" spans="1:6" ht="28" x14ac:dyDescent="0.3">
      <c r="A18" s="62"/>
      <c r="B18" s="32" t="s">
        <v>213</v>
      </c>
      <c r="C18" t="s">
        <v>209</v>
      </c>
      <c r="E18" s="409" t="s">
        <v>215</v>
      </c>
      <c r="F18" s="62"/>
    </row>
    <row r="19" spans="1:6" ht="42" x14ac:dyDescent="0.3">
      <c r="A19" s="62"/>
      <c r="B19" s="32" t="s">
        <v>213</v>
      </c>
      <c r="C19" t="s">
        <v>210</v>
      </c>
      <c r="E19" s="409"/>
      <c r="F19" s="62"/>
    </row>
    <row r="20" spans="1:6" x14ac:dyDescent="0.3">
      <c r="A20" s="62"/>
      <c r="B20" s="32"/>
      <c r="E20" s="1"/>
      <c r="F20" s="62"/>
    </row>
    <row r="21" spans="1:6" x14ac:dyDescent="0.3">
      <c r="A21" s="62"/>
      <c r="B21" s="32"/>
      <c r="E21" s="1"/>
      <c r="F21" s="62"/>
    </row>
    <row r="22" spans="1:6" x14ac:dyDescent="0.3">
      <c r="A22" s="62"/>
      <c r="B22" s="32"/>
      <c r="F22" s="62"/>
    </row>
    <row r="23" spans="1:6" ht="28" x14ac:dyDescent="0.3">
      <c r="A23" s="62"/>
      <c r="B23" s="32" t="s">
        <v>213</v>
      </c>
      <c r="C23" t="s">
        <v>209</v>
      </c>
      <c r="E23" s="409" t="s">
        <v>215</v>
      </c>
      <c r="F23" s="62"/>
    </row>
    <row r="24" spans="1:6" ht="28" x14ac:dyDescent="0.3">
      <c r="A24" s="62"/>
      <c r="B24" s="32" t="s">
        <v>213</v>
      </c>
      <c r="C24" t="s">
        <v>211</v>
      </c>
      <c r="E24" s="409"/>
      <c r="F24" s="62"/>
    </row>
    <row r="25" spans="1:6" x14ac:dyDescent="0.3">
      <c r="A25" s="62"/>
      <c r="B25" s="32" t="s">
        <v>213</v>
      </c>
      <c r="C25" t="s">
        <v>212</v>
      </c>
      <c r="E25" s="409"/>
      <c r="F25" s="62"/>
    </row>
    <row r="26" spans="1:6" x14ac:dyDescent="0.3">
      <c r="A26" s="62"/>
      <c r="F26" s="62"/>
    </row>
    <row r="27" spans="1:6" x14ac:dyDescent="0.3">
      <c r="A27" s="62"/>
      <c r="F27" s="62"/>
    </row>
    <row r="28" spans="1:6" x14ac:dyDescent="0.3">
      <c r="A28" s="62"/>
      <c r="F28" s="62"/>
    </row>
    <row r="29" spans="1:6" x14ac:dyDescent="0.3">
      <c r="A29" s="62"/>
      <c r="F29" s="62"/>
    </row>
    <row r="30" spans="1:6" x14ac:dyDescent="0.3">
      <c r="A30" s="62"/>
      <c r="B30" s="62"/>
      <c r="C30" s="62"/>
      <c r="D30" s="62"/>
      <c r="E30" s="62"/>
      <c r="F30" s="62"/>
    </row>
    <row r="31" spans="1:6" x14ac:dyDescent="0.3">
      <c r="A31" s="62"/>
      <c r="B31" s="62"/>
      <c r="C31" s="62"/>
      <c r="D31" s="62"/>
      <c r="E31" s="62"/>
      <c r="F31" s="62"/>
    </row>
    <row r="32" spans="1:6" ht="72" customHeight="1" x14ac:dyDescent="0.3">
      <c r="A32" s="62"/>
      <c r="B32" s="410" t="s">
        <v>236</v>
      </c>
      <c r="C32" s="410"/>
      <c r="D32" s="410"/>
      <c r="E32" s="410"/>
      <c r="F32" s="62"/>
    </row>
    <row r="33" spans="1:6" x14ac:dyDescent="0.3">
      <c r="A33" s="62"/>
      <c r="F33" s="62"/>
    </row>
    <row r="34" spans="1:6" ht="17.5" x14ac:dyDescent="0.3">
      <c r="A34" s="62"/>
      <c r="C34" s="33" t="s">
        <v>202</v>
      </c>
      <c r="D34" s="33"/>
      <c r="E34" s="33" t="s">
        <v>203</v>
      </c>
      <c r="F34" s="62"/>
    </row>
    <row r="35" spans="1:6" x14ac:dyDescent="0.3">
      <c r="A35" s="62"/>
      <c r="F35" s="62"/>
    </row>
    <row r="36" spans="1:6" ht="28" x14ac:dyDescent="0.3">
      <c r="A36" s="62"/>
      <c r="B36" s="32" t="s">
        <v>213</v>
      </c>
      <c r="C36" t="s">
        <v>216</v>
      </c>
      <c r="E36" s="409" t="s">
        <v>229</v>
      </c>
      <c r="F36" s="62"/>
    </row>
    <row r="37" spans="1:6" ht="28" x14ac:dyDescent="0.3">
      <c r="A37" s="62"/>
      <c r="B37" s="32" t="s">
        <v>213</v>
      </c>
      <c r="C37" t="s">
        <v>217</v>
      </c>
      <c r="E37" s="409"/>
      <c r="F37" s="62"/>
    </row>
    <row r="38" spans="1:6" x14ac:dyDescent="0.3">
      <c r="A38" s="62"/>
      <c r="B38" s="32"/>
      <c r="E38" s="1"/>
      <c r="F38" s="62"/>
    </row>
    <row r="39" spans="1:6" x14ac:dyDescent="0.3">
      <c r="A39" s="62"/>
      <c r="B39" s="32"/>
      <c r="E39" s="1"/>
      <c r="F39" s="62"/>
    </row>
    <row r="40" spans="1:6" ht="28" x14ac:dyDescent="0.3">
      <c r="A40" s="62"/>
      <c r="B40" s="32" t="s">
        <v>213</v>
      </c>
      <c r="C40" t="s">
        <v>216</v>
      </c>
      <c r="E40" s="409" t="s">
        <v>230</v>
      </c>
      <c r="F40" s="62"/>
    </row>
    <row r="41" spans="1:6" ht="42" x14ac:dyDescent="0.3">
      <c r="A41" s="62"/>
      <c r="B41" s="32" t="s">
        <v>213</v>
      </c>
      <c r="C41" t="s">
        <v>218</v>
      </c>
      <c r="E41" s="409"/>
      <c r="F41" s="62"/>
    </row>
    <row r="42" spans="1:6" x14ac:dyDescent="0.3">
      <c r="A42" s="62"/>
      <c r="B42" s="32"/>
      <c r="E42" s="1"/>
      <c r="F42" s="62"/>
    </row>
    <row r="43" spans="1:6" x14ac:dyDescent="0.3">
      <c r="A43" s="62"/>
      <c r="B43" s="32"/>
      <c r="E43" s="1"/>
      <c r="F43" s="62"/>
    </row>
    <row r="44" spans="1:6" x14ac:dyDescent="0.3">
      <c r="A44" s="62"/>
      <c r="B44" s="32" t="s">
        <v>213</v>
      </c>
      <c r="C44" t="s">
        <v>219</v>
      </c>
      <c r="E44" s="409" t="s">
        <v>231</v>
      </c>
      <c r="F44" s="62"/>
    </row>
    <row r="45" spans="1:6" ht="28" x14ac:dyDescent="0.3">
      <c r="A45" s="62"/>
      <c r="B45" s="32" t="s">
        <v>213</v>
      </c>
      <c r="C45" t="s">
        <v>220</v>
      </c>
      <c r="E45" s="409"/>
      <c r="F45" s="62"/>
    </row>
    <row r="46" spans="1:6" x14ac:dyDescent="0.3">
      <c r="A46" s="62"/>
      <c r="B46" s="32"/>
      <c r="E46" s="1"/>
      <c r="F46" s="62"/>
    </row>
    <row r="47" spans="1:6" x14ac:dyDescent="0.3">
      <c r="A47" s="62"/>
      <c r="B47" s="32"/>
      <c r="E47" s="1"/>
      <c r="F47" s="62"/>
    </row>
    <row r="48" spans="1:6" ht="28" x14ac:dyDescent="0.3">
      <c r="A48" s="62"/>
      <c r="B48" s="32" t="s">
        <v>213</v>
      </c>
      <c r="C48" t="s">
        <v>221</v>
      </c>
      <c r="E48" s="409" t="s">
        <v>232</v>
      </c>
      <c r="F48" s="62"/>
    </row>
    <row r="49" spans="1:6" x14ac:dyDescent="0.3">
      <c r="A49" s="62"/>
      <c r="B49" s="32" t="s">
        <v>213</v>
      </c>
      <c r="C49" t="s">
        <v>222</v>
      </c>
      <c r="E49" s="409"/>
      <c r="F49" s="62"/>
    </row>
    <row r="50" spans="1:6" ht="28" x14ac:dyDescent="0.3">
      <c r="A50" s="62"/>
      <c r="B50" s="32" t="s">
        <v>213</v>
      </c>
      <c r="C50" t="s">
        <v>223</v>
      </c>
      <c r="E50" s="409"/>
      <c r="F50" s="62"/>
    </row>
    <row r="51" spans="1:6" x14ac:dyDescent="0.3">
      <c r="A51" s="62"/>
      <c r="B51" s="32"/>
      <c r="E51" s="1"/>
      <c r="F51" s="62"/>
    </row>
    <row r="52" spans="1:6" x14ac:dyDescent="0.3">
      <c r="A52" s="62"/>
      <c r="B52" s="32"/>
      <c r="E52" s="1"/>
      <c r="F52" s="62"/>
    </row>
    <row r="53" spans="1:6" ht="28" x14ac:dyDescent="0.3">
      <c r="A53" s="62"/>
      <c r="B53" s="32" t="s">
        <v>213</v>
      </c>
      <c r="C53" t="s">
        <v>228</v>
      </c>
      <c r="E53" s="409" t="s">
        <v>233</v>
      </c>
      <c r="F53" s="62"/>
    </row>
    <row r="54" spans="1:6" x14ac:dyDescent="0.3">
      <c r="A54" s="62"/>
      <c r="B54" s="32" t="s">
        <v>213</v>
      </c>
      <c r="C54" t="s">
        <v>222</v>
      </c>
      <c r="E54" s="409"/>
      <c r="F54" s="62"/>
    </row>
    <row r="55" spans="1:6" ht="28" x14ac:dyDescent="0.3">
      <c r="A55" s="62"/>
      <c r="B55" s="32" t="s">
        <v>213</v>
      </c>
      <c r="C55" t="s">
        <v>224</v>
      </c>
      <c r="E55" s="409"/>
      <c r="F55" s="62"/>
    </row>
    <row r="56" spans="1:6" x14ac:dyDescent="0.3">
      <c r="A56" s="62"/>
      <c r="B56" s="32"/>
      <c r="E56" s="1"/>
      <c r="F56" s="62"/>
    </row>
    <row r="57" spans="1:6" x14ac:dyDescent="0.3">
      <c r="A57" s="62"/>
      <c r="B57" s="32"/>
      <c r="E57" s="1"/>
      <c r="F57" s="62"/>
    </row>
    <row r="58" spans="1:6" x14ac:dyDescent="0.3">
      <c r="A58" s="62"/>
      <c r="B58" s="32" t="s">
        <v>213</v>
      </c>
      <c r="C58" t="s">
        <v>225</v>
      </c>
      <c r="E58" s="409" t="s">
        <v>234</v>
      </c>
      <c r="F58" s="62"/>
    </row>
    <row r="59" spans="1:6" x14ac:dyDescent="0.3">
      <c r="A59" s="62"/>
      <c r="B59" s="32" t="s">
        <v>213</v>
      </c>
      <c r="C59" t="s">
        <v>226</v>
      </c>
      <c r="E59" s="409"/>
      <c r="F59" s="62"/>
    </row>
    <row r="60" spans="1:6" ht="28" x14ac:dyDescent="0.3">
      <c r="A60" s="62"/>
      <c r="B60" s="32" t="s">
        <v>213</v>
      </c>
      <c r="C60" t="s">
        <v>227</v>
      </c>
      <c r="E60" s="409"/>
      <c r="F60" s="62"/>
    </row>
    <row r="61" spans="1:6" ht="223.5" customHeight="1" x14ac:dyDescent="0.3">
      <c r="A61" s="62"/>
      <c r="B61" s="62"/>
      <c r="C61" s="62"/>
      <c r="D61" s="62"/>
      <c r="E61" s="62"/>
      <c r="F61" s="62"/>
    </row>
  </sheetData>
  <mergeCells count="12">
    <mergeCell ref="B1:E1"/>
    <mergeCell ref="B32:E32"/>
    <mergeCell ref="E36:E37"/>
    <mergeCell ref="E40:E41"/>
    <mergeCell ref="E7:E9"/>
    <mergeCell ref="E13:E14"/>
    <mergeCell ref="E18:E19"/>
    <mergeCell ref="E23:E25"/>
    <mergeCell ref="E53:E55"/>
    <mergeCell ref="E58:E60"/>
    <mergeCell ref="E44:E45"/>
    <mergeCell ref="E48:E50"/>
  </mergeCells>
  <phoneticPr fontId="21" type="noConversion"/>
  <pageMargins left="0.75" right="0.75" top="1" bottom="1" header="0.5" footer="0.5"/>
  <pageSetup scale="96" orientation="portrait" r:id="rId1"/>
  <headerFooter alignWithMargins="0"/>
  <rowBreaks count="1" manualBreakCount="1">
    <brk id="29" max="16383" man="1"/>
  </rowBreaks>
  <colBreaks count="1" manualBreakCount="1">
    <brk id="6" max="1048575" man="1"/>
  </col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CF31"/>
  <sheetViews>
    <sheetView zoomScaleNormal="100" zoomScaleSheetLayoutView="75" workbookViewId="0">
      <selection activeCell="K6" sqref="K6:M6"/>
    </sheetView>
  </sheetViews>
  <sheetFormatPr defaultRowHeight="14" x14ac:dyDescent="0.3"/>
  <cols>
    <col min="1" max="1" width="3.54296875" style="1" customWidth="1"/>
    <col min="2" max="2" width="23.54296875" style="1" customWidth="1"/>
    <col min="3" max="3" width="2.7265625" style="1" customWidth="1"/>
    <col min="4" max="4" width="9" style="1" customWidth="1"/>
    <col min="5" max="5" width="6" style="1" customWidth="1"/>
    <col min="6" max="6" width="11.1796875" style="1" customWidth="1"/>
    <col min="7" max="7" width="2.7265625" style="1" customWidth="1"/>
    <col min="8" max="8" width="22.7265625" style="1" customWidth="1"/>
    <col min="9" max="9" width="2.7265625" style="1" customWidth="1"/>
    <col min="10" max="10" width="23.26953125" style="1" customWidth="1"/>
    <col min="11" max="11" width="2.7265625" style="1" customWidth="1"/>
    <col min="12" max="12" width="15.7265625" style="1" customWidth="1"/>
    <col min="13" max="13" width="10" style="1" customWidth="1"/>
    <col min="14" max="14" width="12.7265625" customWidth="1"/>
    <col min="15" max="15" width="3.7265625" style="1" customWidth="1"/>
    <col min="16" max="16" width="23.7265625" style="1" customWidth="1"/>
    <col min="17" max="17" width="2.7265625" style="1" customWidth="1"/>
    <col min="18" max="18" width="9" style="1" customWidth="1"/>
    <col min="19" max="19" width="5.26953125" style="1" customWidth="1"/>
    <col min="20" max="20" width="10.81640625" style="1" customWidth="1"/>
    <col min="21" max="21" width="2.7265625" style="1" customWidth="1"/>
    <col min="22" max="22" width="22.54296875" style="1" customWidth="1"/>
    <col min="23" max="23" width="2.7265625" style="1" customWidth="1"/>
    <col min="24" max="24" width="22.81640625" style="1" customWidth="1"/>
    <col min="25" max="25" width="2.7265625" style="1" customWidth="1"/>
    <col min="26" max="26" width="15.7265625" style="1" customWidth="1"/>
    <col min="27" max="27" width="9.81640625" style="1" customWidth="1"/>
    <col min="29" max="29" width="3.81640625" style="1" customWidth="1"/>
    <col min="30" max="30" width="24.1796875" style="1" customWidth="1"/>
    <col min="31" max="31" width="2.7265625" style="1" customWidth="1"/>
    <col min="32" max="32" width="9" style="1" customWidth="1"/>
    <col min="33" max="33" width="6.1796875" style="1" customWidth="1"/>
    <col min="34" max="34" width="11.1796875" style="1" customWidth="1"/>
    <col min="35" max="35" width="2.7265625" style="1" customWidth="1"/>
    <col min="36" max="36" width="22.81640625" style="1" customWidth="1"/>
    <col min="37" max="37" width="2.7265625" style="1" customWidth="1"/>
    <col min="38" max="38" width="22.54296875" style="1" customWidth="1"/>
    <col min="39" max="39" width="2.7265625" style="1" customWidth="1"/>
    <col min="40" max="40" width="15.26953125" style="1" customWidth="1"/>
    <col min="41" max="41" width="10" style="1" customWidth="1"/>
    <col min="43" max="43" width="3.7265625" style="1" customWidth="1"/>
    <col min="44" max="44" width="24.1796875" style="1" customWidth="1"/>
    <col min="45" max="45" width="2.7265625" style="1" customWidth="1"/>
    <col min="46" max="46" width="9" style="1" customWidth="1"/>
    <col min="47" max="47" width="6.1796875" style="1" customWidth="1"/>
    <col min="48" max="48" width="10.81640625" style="1" customWidth="1"/>
    <col min="49" max="49" width="2.7265625" style="1" customWidth="1"/>
    <col min="50" max="50" width="22.81640625" style="1" customWidth="1"/>
    <col min="51" max="51" width="2.7265625" style="1" customWidth="1"/>
    <col min="52" max="52" width="22.7265625" style="1" customWidth="1"/>
    <col min="53" max="53" width="2.7265625" style="1" customWidth="1"/>
    <col min="54" max="54" width="16" style="1" customWidth="1"/>
    <col min="55" max="55" width="9.26953125" style="1" customWidth="1"/>
    <col min="57" max="57" width="3.453125" style="1" customWidth="1"/>
    <col min="58" max="58" width="23.7265625" style="1" customWidth="1"/>
    <col min="59" max="59" width="2.7265625" style="1" customWidth="1"/>
    <col min="60" max="60" width="9" style="1" customWidth="1"/>
    <col min="61" max="61" width="5.81640625" style="1" customWidth="1"/>
    <col min="62" max="62" width="10.81640625" style="1" customWidth="1"/>
    <col min="63" max="63" width="2.7265625" style="1" customWidth="1"/>
    <col min="64" max="64" width="22.7265625" style="1" customWidth="1"/>
    <col min="65" max="65" width="2.7265625" style="1" customWidth="1"/>
    <col min="66" max="66" width="22.81640625" style="1" customWidth="1"/>
    <col min="67" max="67" width="2.7265625" style="1" customWidth="1"/>
    <col min="68" max="68" width="16.26953125" style="1" customWidth="1"/>
    <col min="69" max="69" width="9" style="1" customWidth="1"/>
    <col min="71" max="71" width="3.7265625" style="1" customWidth="1"/>
    <col min="72" max="72" width="24.1796875" style="1" customWidth="1"/>
    <col min="73" max="73" width="2.7265625" style="1" customWidth="1"/>
    <col min="74" max="74" width="9" style="1" customWidth="1"/>
    <col min="75" max="75" width="6.453125" style="1" customWidth="1"/>
    <col min="76" max="76" width="10.81640625" style="1" customWidth="1"/>
    <col min="77" max="77" width="2.7265625" style="1" customWidth="1"/>
    <col min="78" max="78" width="23.26953125" style="1" customWidth="1"/>
    <col min="79" max="79" width="2.7265625" style="1" customWidth="1"/>
    <col min="80" max="80" width="22.453125" style="1" customWidth="1"/>
    <col min="81" max="81" width="2.7265625" style="1" customWidth="1"/>
    <col min="82" max="82" width="16.26953125" style="1" customWidth="1"/>
    <col min="83" max="83" width="8.81640625" style="1" customWidth="1"/>
    <col min="84" max="84" width="109.7265625" customWidth="1"/>
  </cols>
  <sheetData>
    <row r="1" spans="1:84" ht="50.25" customHeight="1" x14ac:dyDescent="0.3">
      <c r="A1" s="456" t="s">
        <v>121</v>
      </c>
      <c r="B1" s="457"/>
      <c r="C1" s="457"/>
      <c r="D1" s="457"/>
      <c r="E1" s="457"/>
      <c r="F1" s="457"/>
      <c r="G1" s="457"/>
      <c r="H1" s="457"/>
      <c r="I1" s="457"/>
      <c r="J1" s="457"/>
      <c r="K1" s="457"/>
      <c r="L1" s="457"/>
      <c r="M1" s="457"/>
      <c r="N1" s="64"/>
      <c r="O1" s="456" t="s">
        <v>121</v>
      </c>
      <c r="P1" s="457"/>
      <c r="Q1" s="457"/>
      <c r="R1" s="457"/>
      <c r="S1" s="457"/>
      <c r="T1" s="457"/>
      <c r="U1" s="457"/>
      <c r="V1" s="457"/>
      <c r="W1" s="457"/>
      <c r="X1" s="457"/>
      <c r="Y1" s="457"/>
      <c r="Z1" s="457"/>
      <c r="AA1" s="457"/>
      <c r="AB1" s="62"/>
      <c r="AC1" s="456" t="s">
        <v>121</v>
      </c>
      <c r="AD1" s="457"/>
      <c r="AE1" s="457"/>
      <c r="AF1" s="457"/>
      <c r="AG1" s="457"/>
      <c r="AH1" s="457"/>
      <c r="AI1" s="457"/>
      <c r="AJ1" s="457"/>
      <c r="AK1" s="457"/>
      <c r="AL1" s="457"/>
      <c r="AM1" s="457"/>
      <c r="AN1" s="457"/>
      <c r="AO1" s="457"/>
      <c r="AP1" s="62"/>
      <c r="AQ1" s="456" t="s">
        <v>121</v>
      </c>
      <c r="AR1" s="457"/>
      <c r="AS1" s="457"/>
      <c r="AT1" s="457"/>
      <c r="AU1" s="457"/>
      <c r="AV1" s="457"/>
      <c r="AW1" s="457"/>
      <c r="AX1" s="457"/>
      <c r="AY1" s="457"/>
      <c r="AZ1" s="457"/>
      <c r="BA1" s="457"/>
      <c r="BB1" s="457"/>
      <c r="BC1" s="457"/>
      <c r="BD1" s="62"/>
      <c r="BE1" s="456" t="s">
        <v>121</v>
      </c>
      <c r="BF1" s="457"/>
      <c r="BG1" s="457"/>
      <c r="BH1" s="457"/>
      <c r="BI1" s="457"/>
      <c r="BJ1" s="457"/>
      <c r="BK1" s="457"/>
      <c r="BL1" s="457"/>
      <c r="BM1" s="457"/>
      <c r="BN1" s="457"/>
      <c r="BO1" s="457"/>
      <c r="BP1" s="457"/>
      <c r="BQ1" s="457"/>
      <c r="BR1" s="62"/>
      <c r="BS1" s="456" t="s">
        <v>121</v>
      </c>
      <c r="BT1" s="457"/>
      <c r="BU1" s="457"/>
      <c r="BV1" s="457"/>
      <c r="BW1" s="457"/>
      <c r="BX1" s="457"/>
      <c r="BY1" s="457"/>
      <c r="BZ1" s="457"/>
      <c r="CA1" s="457"/>
      <c r="CB1" s="457"/>
      <c r="CC1" s="457"/>
      <c r="CD1" s="457"/>
      <c r="CE1" s="457"/>
      <c r="CF1" s="62"/>
    </row>
    <row r="2" spans="1:84" ht="15.75" customHeight="1" thickBot="1" x14ac:dyDescent="0.35">
      <c r="A2" s="458" t="s">
        <v>120</v>
      </c>
      <c r="B2" s="458"/>
      <c r="C2" s="458"/>
      <c r="D2" s="458"/>
      <c r="E2" s="458"/>
      <c r="F2" s="458"/>
      <c r="G2" s="458"/>
      <c r="H2" s="458"/>
      <c r="I2" s="458"/>
      <c r="J2" s="458"/>
      <c r="K2" s="458"/>
      <c r="L2" s="458"/>
      <c r="M2" s="458"/>
      <c r="N2" s="65"/>
      <c r="O2" s="458" t="s">
        <v>120</v>
      </c>
      <c r="P2" s="458"/>
      <c r="Q2" s="458"/>
      <c r="R2" s="458"/>
      <c r="S2" s="458"/>
      <c r="T2" s="458"/>
      <c r="U2" s="458"/>
      <c r="V2" s="458"/>
      <c r="W2" s="458"/>
      <c r="X2" s="458"/>
      <c r="Y2" s="458"/>
      <c r="Z2" s="458"/>
      <c r="AA2" s="458"/>
      <c r="AB2" s="62"/>
      <c r="AC2" s="458" t="s">
        <v>120</v>
      </c>
      <c r="AD2" s="458"/>
      <c r="AE2" s="458"/>
      <c r="AF2" s="458"/>
      <c r="AG2" s="458"/>
      <c r="AH2" s="458"/>
      <c r="AI2" s="458"/>
      <c r="AJ2" s="458"/>
      <c r="AK2" s="458"/>
      <c r="AL2" s="458"/>
      <c r="AM2" s="458"/>
      <c r="AN2" s="458"/>
      <c r="AO2" s="458"/>
      <c r="AP2" s="62"/>
      <c r="AQ2" s="458" t="s">
        <v>120</v>
      </c>
      <c r="AR2" s="458"/>
      <c r="AS2" s="458"/>
      <c r="AT2" s="458"/>
      <c r="AU2" s="458"/>
      <c r="AV2" s="458"/>
      <c r="AW2" s="458"/>
      <c r="AX2" s="458"/>
      <c r="AY2" s="458"/>
      <c r="AZ2" s="458"/>
      <c r="BA2" s="458"/>
      <c r="BB2" s="458"/>
      <c r="BC2" s="458"/>
      <c r="BD2" s="62"/>
      <c r="BE2" s="458" t="s">
        <v>120</v>
      </c>
      <c r="BF2" s="458"/>
      <c r="BG2" s="458"/>
      <c r="BH2" s="458"/>
      <c r="BI2" s="458"/>
      <c r="BJ2" s="458"/>
      <c r="BK2" s="458"/>
      <c r="BL2" s="458"/>
      <c r="BM2" s="458"/>
      <c r="BN2" s="458"/>
      <c r="BO2" s="458"/>
      <c r="BP2" s="458"/>
      <c r="BQ2" s="458"/>
      <c r="BR2" s="62"/>
      <c r="BS2" s="458" t="s">
        <v>120</v>
      </c>
      <c r="BT2" s="458"/>
      <c r="BU2" s="458"/>
      <c r="BV2" s="458"/>
      <c r="BW2" s="458"/>
      <c r="BX2" s="458"/>
      <c r="BY2" s="458"/>
      <c r="BZ2" s="458"/>
      <c r="CA2" s="458"/>
      <c r="CB2" s="458"/>
      <c r="CC2" s="458"/>
      <c r="CD2" s="458"/>
      <c r="CE2" s="458"/>
      <c r="CF2" s="62"/>
    </row>
    <row r="3" spans="1:84" ht="37.5" customHeight="1" x14ac:dyDescent="0.3">
      <c r="A3" s="450">
        <v>1</v>
      </c>
      <c r="B3" s="10" t="str">
        <f>'Wsht 4'!E6</f>
        <v xml:space="preserve"> </v>
      </c>
      <c r="C3" s="450">
        <v>2</v>
      </c>
      <c r="D3" s="417" t="str">
        <f>'Wsht 4'!E8</f>
        <v xml:space="preserve"> </v>
      </c>
      <c r="E3" s="459"/>
      <c r="F3" s="460"/>
      <c r="G3" s="450">
        <v>3</v>
      </c>
      <c r="H3" s="10" t="str">
        <f>'Wsht 4'!E9</f>
        <v xml:space="preserve"> </v>
      </c>
      <c r="I3" s="450">
        <v>4</v>
      </c>
      <c r="J3" s="10" t="str">
        <f>'Wsht 4'!E10</f>
        <v xml:space="preserve"> </v>
      </c>
      <c r="K3" s="450">
        <v>5</v>
      </c>
      <c r="L3" s="417" t="str">
        <f>'Wsht 4'!E11</f>
        <v xml:space="preserve"> </v>
      </c>
      <c r="M3" s="418"/>
      <c r="N3" s="66"/>
      <c r="O3" s="450">
        <v>1</v>
      </c>
      <c r="P3" s="10" t="str">
        <f>'Wsht 4'!E6</f>
        <v xml:space="preserve"> </v>
      </c>
      <c r="Q3" s="450">
        <v>2</v>
      </c>
      <c r="R3" s="417" t="str">
        <f>'Wsht 4'!E8</f>
        <v xml:space="preserve"> </v>
      </c>
      <c r="S3" s="459"/>
      <c r="T3" s="460"/>
      <c r="U3" s="450">
        <v>3</v>
      </c>
      <c r="V3" s="10" t="str">
        <f>'Wsht 4'!E9</f>
        <v xml:space="preserve"> </v>
      </c>
      <c r="W3" s="450">
        <v>4</v>
      </c>
      <c r="X3" s="10" t="str">
        <f>'Wsht 4'!E10</f>
        <v xml:space="preserve"> </v>
      </c>
      <c r="Y3" s="450">
        <v>5</v>
      </c>
      <c r="Z3" s="417" t="str">
        <f>'Wsht 4'!E11</f>
        <v xml:space="preserve"> </v>
      </c>
      <c r="AA3" s="418"/>
      <c r="AB3" s="62"/>
      <c r="AC3" s="450">
        <v>1</v>
      </c>
      <c r="AD3" s="10" t="str">
        <f>'Wsht 4'!E6</f>
        <v xml:space="preserve"> </v>
      </c>
      <c r="AE3" s="450">
        <v>2</v>
      </c>
      <c r="AF3" s="417" t="str">
        <f>'Wsht 4'!E8</f>
        <v xml:space="preserve"> </v>
      </c>
      <c r="AG3" s="459"/>
      <c r="AH3" s="460"/>
      <c r="AI3" s="450">
        <v>3</v>
      </c>
      <c r="AJ3" s="10" t="str">
        <f>'Wsht 4'!E9</f>
        <v xml:space="preserve"> </v>
      </c>
      <c r="AK3" s="450">
        <v>4</v>
      </c>
      <c r="AL3" s="10" t="str">
        <f>'Wsht 4'!E10</f>
        <v xml:space="preserve"> </v>
      </c>
      <c r="AM3" s="450">
        <v>5</v>
      </c>
      <c r="AN3" s="417" t="str">
        <f>'Wsht 4'!E11</f>
        <v xml:space="preserve"> </v>
      </c>
      <c r="AO3" s="418"/>
      <c r="AP3" s="62"/>
      <c r="AQ3" s="450">
        <v>1</v>
      </c>
      <c r="AR3" s="10" t="str">
        <f>'Wsht 4'!E6</f>
        <v xml:space="preserve"> </v>
      </c>
      <c r="AS3" s="450">
        <v>2</v>
      </c>
      <c r="AT3" s="417" t="str">
        <f>'Wsht 4'!E8</f>
        <v xml:space="preserve"> </v>
      </c>
      <c r="AU3" s="459"/>
      <c r="AV3" s="460"/>
      <c r="AW3" s="450">
        <v>3</v>
      </c>
      <c r="AX3" s="10" t="str">
        <f>'Wsht 4'!E9</f>
        <v xml:space="preserve"> </v>
      </c>
      <c r="AY3" s="450">
        <v>4</v>
      </c>
      <c r="AZ3" s="10" t="str">
        <f>'Wsht 4'!E10</f>
        <v xml:space="preserve"> </v>
      </c>
      <c r="BA3" s="450">
        <v>5</v>
      </c>
      <c r="BB3" s="417" t="str">
        <f>'Wsht 4'!E11</f>
        <v xml:space="preserve"> </v>
      </c>
      <c r="BC3" s="418"/>
      <c r="BD3" s="62"/>
      <c r="BE3" s="450">
        <v>1</v>
      </c>
      <c r="BF3" s="10" t="str">
        <f>'Wsht 4'!E6</f>
        <v xml:space="preserve"> </v>
      </c>
      <c r="BG3" s="450">
        <v>2</v>
      </c>
      <c r="BH3" s="417" t="str">
        <f>'Wsht 4'!E8</f>
        <v xml:space="preserve"> </v>
      </c>
      <c r="BI3" s="459"/>
      <c r="BJ3" s="460"/>
      <c r="BK3" s="450">
        <v>3</v>
      </c>
      <c r="BL3" s="10" t="str">
        <f>'Wsht 4'!E9</f>
        <v xml:space="preserve"> </v>
      </c>
      <c r="BM3" s="450">
        <v>4</v>
      </c>
      <c r="BN3" s="10" t="str">
        <f>'Wsht 4'!E10</f>
        <v xml:space="preserve"> </v>
      </c>
      <c r="BO3" s="450">
        <v>5</v>
      </c>
      <c r="BP3" s="417" t="str">
        <f>'Wsht 4'!E11</f>
        <v xml:space="preserve"> </v>
      </c>
      <c r="BQ3" s="418"/>
      <c r="BR3" s="62"/>
      <c r="BS3" s="450">
        <v>1</v>
      </c>
      <c r="BT3" s="11" t="str">
        <f>'Wsht 4'!E6</f>
        <v xml:space="preserve"> </v>
      </c>
      <c r="BU3" s="450">
        <v>2</v>
      </c>
      <c r="BV3" s="423" t="str">
        <f>'Wsht 4'!E8</f>
        <v xml:space="preserve"> </v>
      </c>
      <c r="BW3" s="459"/>
      <c r="BX3" s="460"/>
      <c r="BY3" s="450">
        <v>3</v>
      </c>
      <c r="BZ3" s="11" t="str">
        <f>'Wsht 4'!E9</f>
        <v xml:space="preserve"> </v>
      </c>
      <c r="CA3" s="450">
        <v>4</v>
      </c>
      <c r="CB3" s="11" t="str">
        <f>'Wsht 4'!E10</f>
        <v xml:space="preserve"> </v>
      </c>
      <c r="CC3" s="450">
        <v>5</v>
      </c>
      <c r="CD3" s="423" t="str">
        <f>'Wsht 4'!E11</f>
        <v xml:space="preserve"> </v>
      </c>
      <c r="CE3" s="418"/>
      <c r="CF3" s="62"/>
    </row>
    <row r="4" spans="1:84" ht="12" customHeight="1" x14ac:dyDescent="0.3">
      <c r="A4" s="451"/>
      <c r="B4" s="14" t="s">
        <v>173</v>
      </c>
      <c r="C4" s="451"/>
      <c r="D4" s="419" t="s">
        <v>172</v>
      </c>
      <c r="E4" s="452"/>
      <c r="F4" s="420"/>
      <c r="G4" s="451"/>
      <c r="H4" s="15" t="s">
        <v>171</v>
      </c>
      <c r="I4" s="451"/>
      <c r="J4" s="15" t="s">
        <v>170</v>
      </c>
      <c r="K4" s="451"/>
      <c r="L4" s="419" t="s">
        <v>174</v>
      </c>
      <c r="M4" s="420"/>
      <c r="N4" s="67"/>
      <c r="O4" s="451"/>
      <c r="P4" s="15" t="s">
        <v>173</v>
      </c>
      <c r="Q4" s="451"/>
      <c r="R4" s="419" t="s">
        <v>27</v>
      </c>
      <c r="S4" s="452"/>
      <c r="T4" s="420"/>
      <c r="U4" s="451"/>
      <c r="V4" s="15" t="s">
        <v>28</v>
      </c>
      <c r="W4" s="451"/>
      <c r="X4" s="15" t="s">
        <v>29</v>
      </c>
      <c r="Y4" s="451"/>
      <c r="Z4" s="419" t="s">
        <v>174</v>
      </c>
      <c r="AA4" s="420"/>
      <c r="AB4" s="62"/>
      <c r="AC4" s="451"/>
      <c r="AD4" s="15" t="s">
        <v>173</v>
      </c>
      <c r="AE4" s="451"/>
      <c r="AF4" s="419" t="s">
        <v>27</v>
      </c>
      <c r="AG4" s="452"/>
      <c r="AH4" s="420"/>
      <c r="AI4" s="451"/>
      <c r="AJ4" s="15" t="s">
        <v>28</v>
      </c>
      <c r="AK4" s="451"/>
      <c r="AL4" s="15" t="s">
        <v>29</v>
      </c>
      <c r="AM4" s="451"/>
      <c r="AN4" s="419" t="s">
        <v>174</v>
      </c>
      <c r="AO4" s="420"/>
      <c r="AP4" s="62"/>
      <c r="AQ4" s="451"/>
      <c r="AR4" s="15" t="s">
        <v>173</v>
      </c>
      <c r="AS4" s="451"/>
      <c r="AT4" s="419" t="s">
        <v>27</v>
      </c>
      <c r="AU4" s="452"/>
      <c r="AV4" s="420"/>
      <c r="AW4" s="451"/>
      <c r="AX4" s="15" t="s">
        <v>28</v>
      </c>
      <c r="AY4" s="451"/>
      <c r="AZ4" s="15" t="s">
        <v>29</v>
      </c>
      <c r="BA4" s="451"/>
      <c r="BB4" s="419" t="s">
        <v>174</v>
      </c>
      <c r="BC4" s="420"/>
      <c r="BD4" s="62"/>
      <c r="BE4" s="451"/>
      <c r="BF4" s="15" t="s">
        <v>173</v>
      </c>
      <c r="BG4" s="451"/>
      <c r="BH4" s="419" t="s">
        <v>27</v>
      </c>
      <c r="BI4" s="452"/>
      <c r="BJ4" s="420"/>
      <c r="BK4" s="451"/>
      <c r="BL4" s="15" t="s">
        <v>28</v>
      </c>
      <c r="BM4" s="451"/>
      <c r="BN4" s="15" t="s">
        <v>29</v>
      </c>
      <c r="BO4" s="451"/>
      <c r="BP4" s="419" t="s">
        <v>174</v>
      </c>
      <c r="BQ4" s="420"/>
      <c r="BR4" s="62"/>
      <c r="BS4" s="451"/>
      <c r="BT4" s="15" t="s">
        <v>173</v>
      </c>
      <c r="BU4" s="451"/>
      <c r="BV4" s="419" t="s">
        <v>27</v>
      </c>
      <c r="BW4" s="452"/>
      <c r="BX4" s="420"/>
      <c r="BY4" s="451"/>
      <c r="BZ4" s="15" t="s">
        <v>28</v>
      </c>
      <c r="CA4" s="451"/>
      <c r="CB4" s="15" t="s">
        <v>29</v>
      </c>
      <c r="CC4" s="451"/>
      <c r="CD4" s="419" t="s">
        <v>174</v>
      </c>
      <c r="CE4" s="420"/>
      <c r="CF4" s="62"/>
    </row>
    <row r="5" spans="1:84" s="5" customFormat="1" ht="14.25" customHeight="1" thickBot="1" x14ac:dyDescent="0.35">
      <c r="A5" s="9"/>
      <c r="B5" s="6" t="str">
        <f>IF('Wsht 4'!C6=0," ",'Wsht 4'!C6)</f>
        <v xml:space="preserve"> </v>
      </c>
      <c r="C5" s="9"/>
      <c r="D5" s="442" t="s">
        <v>167</v>
      </c>
      <c r="E5" s="442"/>
      <c r="F5" s="443"/>
      <c r="G5" s="9"/>
      <c r="H5" s="8" t="s">
        <v>168</v>
      </c>
      <c r="I5" s="9"/>
      <c r="J5" s="8" t="s">
        <v>169</v>
      </c>
      <c r="K5" s="9"/>
      <c r="L5" s="442" t="str">
        <f>IF('Wsht 4'!C11=0," ",'Wsht 4'!C11)</f>
        <v xml:space="preserve"> </v>
      </c>
      <c r="M5" s="443"/>
      <c r="N5" s="68"/>
      <c r="O5" s="9"/>
      <c r="P5" s="7" t="str">
        <f>IF('Wsht 4'!$C6=0," ",'Wsht 4'!$C6)</f>
        <v xml:space="preserve"> </v>
      </c>
      <c r="Q5" s="9"/>
      <c r="R5" s="439" t="s">
        <v>167</v>
      </c>
      <c r="S5" s="440"/>
      <c r="T5" s="441"/>
      <c r="U5" s="9"/>
      <c r="V5" s="7" t="s">
        <v>168</v>
      </c>
      <c r="W5" s="9"/>
      <c r="X5" s="7" t="s">
        <v>169</v>
      </c>
      <c r="Y5" s="9"/>
      <c r="Z5" s="442" t="str">
        <f>IF('Wsht 4'!$C11=0," ",'Wsht 4'!$C11)</f>
        <v xml:space="preserve"> </v>
      </c>
      <c r="AA5" s="443"/>
      <c r="AB5" s="73"/>
      <c r="AC5" s="9"/>
      <c r="AD5" s="7" t="str">
        <f>IF('Wsht 4'!$C6=0," ",'Wsht 4'!$C6)</f>
        <v xml:space="preserve"> </v>
      </c>
      <c r="AE5" s="9"/>
      <c r="AF5" s="439" t="s">
        <v>167</v>
      </c>
      <c r="AG5" s="440"/>
      <c r="AH5" s="441"/>
      <c r="AI5" s="9"/>
      <c r="AJ5" s="7" t="s">
        <v>168</v>
      </c>
      <c r="AK5" s="9"/>
      <c r="AL5" s="7" t="s">
        <v>169</v>
      </c>
      <c r="AM5" s="9"/>
      <c r="AN5" s="442" t="str">
        <f>IF('Wsht 4'!$C11=0," ",'Wsht 4'!$C11)</f>
        <v xml:space="preserve"> </v>
      </c>
      <c r="AO5" s="443"/>
      <c r="AP5" s="73"/>
      <c r="AQ5" s="9"/>
      <c r="AR5" s="7" t="str">
        <f>IF('Wsht 4'!$C6=0," ",'Wsht 4'!$C6)</f>
        <v xml:space="preserve"> </v>
      </c>
      <c r="AS5" s="9"/>
      <c r="AT5" s="439" t="s">
        <v>167</v>
      </c>
      <c r="AU5" s="440"/>
      <c r="AV5" s="441"/>
      <c r="AW5" s="9"/>
      <c r="AX5" s="7" t="s">
        <v>168</v>
      </c>
      <c r="AY5" s="9"/>
      <c r="AZ5" s="7" t="s">
        <v>169</v>
      </c>
      <c r="BA5" s="9"/>
      <c r="BB5" s="442" t="str">
        <f>IF('Wsht 4'!$C11=0," ",'Wsht 4'!$C11)</f>
        <v xml:space="preserve"> </v>
      </c>
      <c r="BC5" s="443"/>
      <c r="BD5" s="73"/>
      <c r="BE5" s="9"/>
      <c r="BF5" s="7" t="str">
        <f>IF('Wsht 4'!$C6=0," ",'Wsht 4'!$C6)</f>
        <v xml:space="preserve"> </v>
      </c>
      <c r="BG5" s="9"/>
      <c r="BH5" s="439" t="s">
        <v>167</v>
      </c>
      <c r="BI5" s="440"/>
      <c r="BJ5" s="441"/>
      <c r="BK5" s="9"/>
      <c r="BL5" s="7" t="s">
        <v>168</v>
      </c>
      <c r="BM5" s="9"/>
      <c r="BN5" s="7" t="s">
        <v>169</v>
      </c>
      <c r="BO5" s="9"/>
      <c r="BP5" s="442" t="str">
        <f>IF('Wsht 4'!$C11=0," ",'Wsht 4'!$C11)</f>
        <v xml:space="preserve"> </v>
      </c>
      <c r="BQ5" s="443"/>
      <c r="BR5" s="73"/>
      <c r="BS5" s="9"/>
      <c r="BT5" s="7" t="str">
        <f>IF('Wsht 4'!$C6=0," ",'Wsht 4'!$C6)</f>
        <v xml:space="preserve"> </v>
      </c>
      <c r="BU5" s="9"/>
      <c r="BV5" s="439" t="s">
        <v>167</v>
      </c>
      <c r="BW5" s="440"/>
      <c r="BX5" s="441"/>
      <c r="BY5" s="9"/>
      <c r="BZ5" s="7" t="s">
        <v>168</v>
      </c>
      <c r="CA5" s="9"/>
      <c r="CB5" s="7" t="s">
        <v>169</v>
      </c>
      <c r="CC5" s="9"/>
      <c r="CD5" s="442" t="str">
        <f>IF('Wsht 4'!$C11=0," ",'Wsht 4'!$C11)</f>
        <v xml:space="preserve"> </v>
      </c>
      <c r="CE5" s="443"/>
      <c r="CF5" s="73"/>
    </row>
    <row r="6" spans="1:84" ht="45" customHeight="1" thickBot="1" x14ac:dyDescent="0.45">
      <c r="A6" s="444" t="s">
        <v>115</v>
      </c>
      <c r="B6" s="445"/>
      <c r="C6" s="445"/>
      <c r="D6" s="445"/>
      <c r="E6" s="445"/>
      <c r="F6" s="445"/>
      <c r="G6" s="445"/>
      <c r="H6" s="453" t="s">
        <v>142</v>
      </c>
      <c r="I6" s="445"/>
      <c r="J6" s="445"/>
      <c r="K6" s="454"/>
      <c r="L6" s="454"/>
      <c r="M6" s="454"/>
      <c r="N6" s="69"/>
      <c r="O6" s="444" t="s">
        <v>143</v>
      </c>
      <c r="P6" s="445"/>
      <c r="Q6" s="445"/>
      <c r="R6" s="445"/>
      <c r="S6" s="445"/>
      <c r="T6" s="445"/>
      <c r="U6" s="445"/>
      <c r="V6" s="453" t="s">
        <v>144</v>
      </c>
      <c r="W6" s="445"/>
      <c r="X6" s="445"/>
      <c r="Y6" s="454"/>
      <c r="Z6" s="454"/>
      <c r="AA6" s="454"/>
      <c r="AB6" s="63"/>
      <c r="AC6" s="444" t="s">
        <v>147</v>
      </c>
      <c r="AD6" s="445"/>
      <c r="AE6" s="445"/>
      <c r="AF6" s="445"/>
      <c r="AG6" s="445"/>
      <c r="AH6" s="445"/>
      <c r="AI6" s="445"/>
      <c r="AJ6" s="453" t="s">
        <v>148</v>
      </c>
      <c r="AK6" s="445"/>
      <c r="AL6" s="445"/>
      <c r="AM6" s="454"/>
      <c r="AN6" s="454"/>
      <c r="AO6" s="454"/>
      <c r="AP6" s="63"/>
      <c r="AQ6" s="444" t="s">
        <v>151</v>
      </c>
      <c r="AR6" s="445"/>
      <c r="AS6" s="445"/>
      <c r="AT6" s="445"/>
      <c r="AU6" s="445"/>
      <c r="AV6" s="445"/>
      <c r="AW6" s="445"/>
      <c r="AX6" s="453" t="s">
        <v>152</v>
      </c>
      <c r="AY6" s="445"/>
      <c r="AZ6" s="445"/>
      <c r="BA6" s="454"/>
      <c r="BB6" s="454"/>
      <c r="BC6" s="454"/>
      <c r="BD6" s="63"/>
      <c r="BE6" s="444" t="s">
        <v>155</v>
      </c>
      <c r="BF6" s="445"/>
      <c r="BG6" s="445"/>
      <c r="BH6" s="445"/>
      <c r="BI6" s="445"/>
      <c r="BJ6" s="445"/>
      <c r="BK6" s="445"/>
      <c r="BL6" s="453" t="s">
        <v>156</v>
      </c>
      <c r="BM6" s="445"/>
      <c r="BN6" s="445"/>
      <c r="BO6" s="454"/>
      <c r="BP6" s="454"/>
      <c r="BQ6" s="454"/>
      <c r="BR6" s="63"/>
      <c r="BS6" s="444" t="s">
        <v>159</v>
      </c>
      <c r="BT6" s="445"/>
      <c r="BU6" s="445"/>
      <c r="BV6" s="445"/>
      <c r="BW6" s="445"/>
      <c r="BX6" s="445"/>
      <c r="BY6" s="445"/>
      <c r="BZ6" s="453" t="s">
        <v>160</v>
      </c>
      <c r="CA6" s="445"/>
      <c r="CB6" s="445"/>
      <c r="CC6" s="454"/>
      <c r="CD6" s="454"/>
      <c r="CE6" s="454"/>
      <c r="CF6" s="63"/>
    </row>
    <row r="7" spans="1:84" x14ac:dyDescent="0.3">
      <c r="A7" s="16"/>
      <c r="B7" s="421" t="s">
        <v>66</v>
      </c>
      <c r="C7" s="421"/>
      <c r="D7" s="13" t="s">
        <v>68</v>
      </c>
      <c r="E7" s="13" t="s">
        <v>69</v>
      </c>
      <c r="F7" s="13" t="s">
        <v>70</v>
      </c>
      <c r="G7" s="421" t="s">
        <v>77</v>
      </c>
      <c r="H7" s="421"/>
      <c r="I7" s="421" t="s">
        <v>78</v>
      </c>
      <c r="J7" s="421"/>
      <c r="K7" s="421" t="s">
        <v>79</v>
      </c>
      <c r="L7" s="416"/>
      <c r="M7" s="422"/>
      <c r="N7" s="70"/>
      <c r="O7" s="16"/>
      <c r="P7" s="421" t="s">
        <v>66</v>
      </c>
      <c r="Q7" s="421"/>
      <c r="R7" s="13" t="s">
        <v>68</v>
      </c>
      <c r="S7" s="13" t="s">
        <v>69</v>
      </c>
      <c r="T7" s="13" t="s">
        <v>70</v>
      </c>
      <c r="U7" s="421" t="s">
        <v>77</v>
      </c>
      <c r="V7" s="421"/>
      <c r="W7" s="421" t="s">
        <v>78</v>
      </c>
      <c r="X7" s="421"/>
      <c r="Y7" s="421" t="s">
        <v>79</v>
      </c>
      <c r="Z7" s="421"/>
      <c r="AA7" s="455"/>
      <c r="AB7" s="62"/>
      <c r="AC7" s="16"/>
      <c r="AD7" s="421" t="s">
        <v>66</v>
      </c>
      <c r="AE7" s="421"/>
      <c r="AF7" s="13" t="s">
        <v>68</v>
      </c>
      <c r="AG7" s="13" t="s">
        <v>69</v>
      </c>
      <c r="AH7" s="13" t="s">
        <v>70</v>
      </c>
      <c r="AI7" s="421" t="s">
        <v>77</v>
      </c>
      <c r="AJ7" s="421"/>
      <c r="AK7" s="421" t="s">
        <v>78</v>
      </c>
      <c r="AL7" s="421"/>
      <c r="AM7" s="421" t="s">
        <v>79</v>
      </c>
      <c r="AN7" s="421"/>
      <c r="AO7" s="455"/>
      <c r="AP7" s="62"/>
      <c r="AQ7" s="16"/>
      <c r="AR7" s="421" t="s">
        <v>66</v>
      </c>
      <c r="AS7" s="421"/>
      <c r="AT7" s="13" t="s">
        <v>68</v>
      </c>
      <c r="AU7" s="13" t="s">
        <v>69</v>
      </c>
      <c r="AV7" s="13" t="s">
        <v>70</v>
      </c>
      <c r="AW7" s="421" t="s">
        <v>77</v>
      </c>
      <c r="AX7" s="421"/>
      <c r="AY7" s="421" t="s">
        <v>78</v>
      </c>
      <c r="AZ7" s="421"/>
      <c r="BA7" s="421" t="s">
        <v>79</v>
      </c>
      <c r="BB7" s="421"/>
      <c r="BC7" s="455"/>
      <c r="BD7" s="62"/>
      <c r="BE7" s="16"/>
      <c r="BF7" s="421" t="s">
        <v>66</v>
      </c>
      <c r="BG7" s="421"/>
      <c r="BH7" s="13" t="s">
        <v>68</v>
      </c>
      <c r="BI7" s="13" t="s">
        <v>69</v>
      </c>
      <c r="BJ7" s="13" t="s">
        <v>70</v>
      </c>
      <c r="BK7" s="421" t="s">
        <v>77</v>
      </c>
      <c r="BL7" s="421"/>
      <c r="BM7" s="421" t="s">
        <v>78</v>
      </c>
      <c r="BN7" s="421"/>
      <c r="BO7" s="421" t="s">
        <v>79</v>
      </c>
      <c r="BP7" s="421"/>
      <c r="BQ7" s="455"/>
      <c r="BR7" s="62"/>
      <c r="BS7" s="16"/>
      <c r="BT7" s="421" t="s">
        <v>66</v>
      </c>
      <c r="BU7" s="421"/>
      <c r="BV7" s="13" t="s">
        <v>68</v>
      </c>
      <c r="BW7" s="13" t="s">
        <v>69</v>
      </c>
      <c r="BX7" s="13" t="s">
        <v>70</v>
      </c>
      <c r="BY7" s="421" t="s">
        <v>77</v>
      </c>
      <c r="BZ7" s="421"/>
      <c r="CA7" s="421" t="s">
        <v>78</v>
      </c>
      <c r="CB7" s="421"/>
      <c r="CC7" s="421" t="s">
        <v>79</v>
      </c>
      <c r="CD7" s="421"/>
      <c r="CE7" s="455"/>
      <c r="CF7" s="62"/>
    </row>
    <row r="8" spans="1:84" ht="15" customHeight="1" x14ac:dyDescent="0.3">
      <c r="A8" s="446">
        <v>6</v>
      </c>
      <c r="B8" s="448" t="s">
        <v>116</v>
      </c>
      <c r="C8" s="448"/>
      <c r="D8" s="448" t="s">
        <v>7</v>
      </c>
      <c r="E8" s="448"/>
      <c r="F8" s="448"/>
      <c r="G8" s="448" t="s">
        <v>139</v>
      </c>
      <c r="H8" s="412"/>
      <c r="I8" s="448" t="s">
        <v>122</v>
      </c>
      <c r="J8" s="412"/>
      <c r="K8" s="448" t="s">
        <v>166</v>
      </c>
      <c r="L8" s="412"/>
      <c r="M8" s="449"/>
      <c r="N8" s="71"/>
      <c r="O8" s="446">
        <v>6</v>
      </c>
      <c r="P8" s="448" t="s">
        <v>116</v>
      </c>
      <c r="Q8" s="448"/>
      <c r="R8" s="448" t="s">
        <v>7</v>
      </c>
      <c r="S8" s="448"/>
      <c r="T8" s="448"/>
      <c r="U8" s="448" t="s">
        <v>139</v>
      </c>
      <c r="V8" s="412"/>
      <c r="W8" s="448" t="s">
        <v>122</v>
      </c>
      <c r="X8" s="412"/>
      <c r="Y8" s="448" t="s">
        <v>166</v>
      </c>
      <c r="Z8" s="412"/>
      <c r="AA8" s="449"/>
      <c r="AB8" s="62"/>
      <c r="AC8" s="446">
        <v>6</v>
      </c>
      <c r="AD8" s="448" t="s">
        <v>116</v>
      </c>
      <c r="AE8" s="448"/>
      <c r="AF8" s="448" t="s">
        <v>7</v>
      </c>
      <c r="AG8" s="448"/>
      <c r="AH8" s="448"/>
      <c r="AI8" s="448" t="s">
        <v>139</v>
      </c>
      <c r="AJ8" s="412"/>
      <c r="AK8" s="448" t="s">
        <v>122</v>
      </c>
      <c r="AL8" s="412"/>
      <c r="AM8" s="448" t="s">
        <v>166</v>
      </c>
      <c r="AN8" s="412"/>
      <c r="AO8" s="449"/>
      <c r="AP8" s="62"/>
      <c r="AQ8" s="446">
        <v>6</v>
      </c>
      <c r="AR8" s="448" t="s">
        <v>116</v>
      </c>
      <c r="AS8" s="448"/>
      <c r="AT8" s="448" t="s">
        <v>7</v>
      </c>
      <c r="AU8" s="448"/>
      <c r="AV8" s="448"/>
      <c r="AW8" s="448" t="s">
        <v>139</v>
      </c>
      <c r="AX8" s="412"/>
      <c r="AY8" s="448" t="s">
        <v>122</v>
      </c>
      <c r="AZ8" s="412"/>
      <c r="BA8" s="448" t="s">
        <v>166</v>
      </c>
      <c r="BB8" s="412"/>
      <c r="BC8" s="449"/>
      <c r="BD8" s="62"/>
      <c r="BE8" s="446">
        <v>6</v>
      </c>
      <c r="BF8" s="448" t="s">
        <v>116</v>
      </c>
      <c r="BG8" s="448"/>
      <c r="BH8" s="448" t="s">
        <v>7</v>
      </c>
      <c r="BI8" s="448"/>
      <c r="BJ8" s="448"/>
      <c r="BK8" s="448" t="s">
        <v>139</v>
      </c>
      <c r="BL8" s="412"/>
      <c r="BM8" s="448" t="s">
        <v>122</v>
      </c>
      <c r="BN8" s="412"/>
      <c r="BO8" s="448" t="s">
        <v>166</v>
      </c>
      <c r="BP8" s="412"/>
      <c r="BQ8" s="449"/>
      <c r="BR8" s="62"/>
      <c r="BS8" s="446">
        <v>6</v>
      </c>
      <c r="BT8" s="448" t="s">
        <v>116</v>
      </c>
      <c r="BU8" s="448"/>
      <c r="BV8" s="448" t="s">
        <v>7</v>
      </c>
      <c r="BW8" s="448"/>
      <c r="BX8" s="448"/>
      <c r="BY8" s="448" t="s">
        <v>139</v>
      </c>
      <c r="BZ8" s="412"/>
      <c r="CA8" s="448" t="s">
        <v>122</v>
      </c>
      <c r="CB8" s="412"/>
      <c r="CC8" s="448" t="s">
        <v>166</v>
      </c>
      <c r="CD8" s="412"/>
      <c r="CE8" s="449"/>
      <c r="CF8" s="62"/>
    </row>
    <row r="9" spans="1:84" ht="28" x14ac:dyDescent="0.3">
      <c r="A9" s="447"/>
      <c r="B9" s="448"/>
      <c r="C9" s="448"/>
      <c r="D9" s="17" t="s">
        <v>140</v>
      </c>
      <c r="E9" s="17" t="s">
        <v>117</v>
      </c>
      <c r="F9" s="17" t="s">
        <v>118</v>
      </c>
      <c r="G9" s="412"/>
      <c r="H9" s="412"/>
      <c r="I9" s="412"/>
      <c r="J9" s="412"/>
      <c r="K9" s="412"/>
      <c r="L9" s="412"/>
      <c r="M9" s="449"/>
      <c r="N9" s="71"/>
      <c r="O9" s="447"/>
      <c r="P9" s="448"/>
      <c r="Q9" s="448"/>
      <c r="R9" s="17" t="s">
        <v>140</v>
      </c>
      <c r="S9" s="17" t="s">
        <v>117</v>
      </c>
      <c r="T9" s="17" t="s">
        <v>118</v>
      </c>
      <c r="U9" s="412"/>
      <c r="V9" s="412"/>
      <c r="W9" s="412"/>
      <c r="X9" s="412"/>
      <c r="Y9" s="412"/>
      <c r="Z9" s="412"/>
      <c r="AA9" s="449"/>
      <c r="AB9" s="62"/>
      <c r="AC9" s="447"/>
      <c r="AD9" s="448"/>
      <c r="AE9" s="448"/>
      <c r="AF9" s="17" t="s">
        <v>140</v>
      </c>
      <c r="AG9" s="17" t="s">
        <v>117</v>
      </c>
      <c r="AH9" s="17" t="s">
        <v>118</v>
      </c>
      <c r="AI9" s="412"/>
      <c r="AJ9" s="412"/>
      <c r="AK9" s="412"/>
      <c r="AL9" s="412"/>
      <c r="AM9" s="412"/>
      <c r="AN9" s="412"/>
      <c r="AO9" s="449"/>
      <c r="AP9" s="62"/>
      <c r="AQ9" s="447"/>
      <c r="AR9" s="448"/>
      <c r="AS9" s="448"/>
      <c r="AT9" s="17" t="s">
        <v>140</v>
      </c>
      <c r="AU9" s="17" t="s">
        <v>117</v>
      </c>
      <c r="AV9" s="17" t="s">
        <v>118</v>
      </c>
      <c r="AW9" s="412"/>
      <c r="AX9" s="412"/>
      <c r="AY9" s="412"/>
      <c r="AZ9" s="412"/>
      <c r="BA9" s="412"/>
      <c r="BB9" s="412"/>
      <c r="BC9" s="449"/>
      <c r="BD9" s="62"/>
      <c r="BE9" s="447"/>
      <c r="BF9" s="448"/>
      <c r="BG9" s="448"/>
      <c r="BH9" s="17" t="s">
        <v>140</v>
      </c>
      <c r="BI9" s="17" t="s">
        <v>117</v>
      </c>
      <c r="BJ9" s="17" t="s">
        <v>118</v>
      </c>
      <c r="BK9" s="412"/>
      <c r="BL9" s="412"/>
      <c r="BM9" s="412"/>
      <c r="BN9" s="412"/>
      <c r="BO9" s="412"/>
      <c r="BP9" s="412"/>
      <c r="BQ9" s="449"/>
      <c r="BR9" s="62"/>
      <c r="BS9" s="447"/>
      <c r="BT9" s="448"/>
      <c r="BU9" s="448"/>
      <c r="BV9" s="17" t="s">
        <v>140</v>
      </c>
      <c r="BW9" s="17" t="s">
        <v>117</v>
      </c>
      <c r="BX9" s="17" t="s">
        <v>118</v>
      </c>
      <c r="BY9" s="412"/>
      <c r="BZ9" s="412"/>
      <c r="CA9" s="412"/>
      <c r="CB9" s="412"/>
      <c r="CC9" s="412"/>
      <c r="CD9" s="412"/>
      <c r="CE9" s="449"/>
      <c r="CF9" s="62"/>
    </row>
    <row r="10" spans="1:84" x14ac:dyDescent="0.3">
      <c r="A10" s="12">
        <v>7</v>
      </c>
      <c r="B10" s="463"/>
      <c r="C10" s="438"/>
      <c r="D10" s="43"/>
      <c r="E10" s="3" t="str">
        <f>IF(D10&gt;0,(D10/$K$6)*100," ")</f>
        <v xml:space="preserve"> </v>
      </c>
      <c r="F10" s="3" t="str">
        <f>IF(D10&gt;0,E10," ")</f>
        <v xml:space="preserve"> </v>
      </c>
      <c r="G10" s="425"/>
      <c r="H10" s="425"/>
      <c r="I10" s="426" t="str">
        <f>IF(G10&gt;0,(D10/100)*G10," ")</f>
        <v xml:space="preserve"> </v>
      </c>
      <c r="J10" s="426"/>
      <c r="K10" s="411" t="str">
        <f>IF(G10&gt;0,I10," ")</f>
        <v xml:space="preserve"> </v>
      </c>
      <c r="L10" s="412"/>
      <c r="M10" s="26" t="str">
        <f>IF(G10&gt;0,((K10/$H$3)*100)," ")</f>
        <v xml:space="preserve"> </v>
      </c>
      <c r="N10" s="71"/>
      <c r="O10" s="12">
        <v>7</v>
      </c>
      <c r="P10" s="438"/>
      <c r="Q10" s="438"/>
      <c r="R10" s="43"/>
      <c r="S10" s="3" t="str">
        <f>IF(R10&gt;0,(R10/$Y$6)*100," ")</f>
        <v xml:space="preserve"> </v>
      </c>
      <c r="T10" s="3" t="str">
        <f>IF(R10&gt;0,S10," ")</f>
        <v xml:space="preserve"> </v>
      </c>
      <c r="U10" s="425"/>
      <c r="V10" s="425"/>
      <c r="W10" s="426" t="str">
        <f>IF(U10&gt;0,(R10/100)*U10," ")</f>
        <v xml:space="preserve"> </v>
      </c>
      <c r="X10" s="426"/>
      <c r="Y10" s="411" t="str">
        <f>IF(U10&gt;0,W10," ")</f>
        <v xml:space="preserve"> </v>
      </c>
      <c r="Z10" s="412"/>
      <c r="AA10" s="26" t="str">
        <f>IF(U10&gt;0,((Y10/$V$3)*100)," ")</f>
        <v xml:space="preserve"> </v>
      </c>
      <c r="AB10" s="62"/>
      <c r="AC10" s="12">
        <v>7</v>
      </c>
      <c r="AD10" s="438"/>
      <c r="AE10" s="438"/>
      <c r="AF10" s="43"/>
      <c r="AG10" s="3" t="str">
        <f>IF(AF10&gt;0,(AF10/$AM$6)*100," ")</f>
        <v xml:space="preserve"> </v>
      </c>
      <c r="AH10" s="3" t="str">
        <f>IF(AF10&gt;0,AG10," ")</f>
        <v xml:space="preserve"> </v>
      </c>
      <c r="AI10" s="425"/>
      <c r="AJ10" s="425"/>
      <c r="AK10" s="426" t="str">
        <f>IF(AI10&gt;0,(AF10/100)*AI10," ")</f>
        <v xml:space="preserve"> </v>
      </c>
      <c r="AL10" s="426"/>
      <c r="AM10" s="411" t="str">
        <f>IF(AI10&gt;0,AK10," ")</f>
        <v xml:space="preserve"> </v>
      </c>
      <c r="AN10" s="412"/>
      <c r="AO10" s="24" t="str">
        <f>IF(AI10&gt;0,((AM10/AJ$3)*100)," ")</f>
        <v xml:space="preserve"> </v>
      </c>
      <c r="AP10" s="62"/>
      <c r="AQ10" s="12">
        <v>7</v>
      </c>
      <c r="AR10" s="438"/>
      <c r="AS10" s="438"/>
      <c r="AT10" s="43"/>
      <c r="AU10" s="3" t="str">
        <f>IF(AT10&gt;0,(AT10/$BA$6)*100," ")</f>
        <v xml:space="preserve"> </v>
      </c>
      <c r="AV10" s="3" t="str">
        <f>IF(AT10&gt;0,AU10," ")</f>
        <v xml:space="preserve"> </v>
      </c>
      <c r="AW10" s="425"/>
      <c r="AX10" s="425"/>
      <c r="AY10" s="426" t="str">
        <f>IF(AW10&gt;0,(AT10/100)*AW10," ")</f>
        <v xml:space="preserve"> </v>
      </c>
      <c r="AZ10" s="426"/>
      <c r="BA10" s="411" t="str">
        <f>IF(AW10&gt;0,AY10," ")</f>
        <v xml:space="preserve"> </v>
      </c>
      <c r="BB10" s="412"/>
      <c r="BC10" s="26" t="str">
        <f t="shared" ref="BC10:BC19" si="0">IF(AW10&gt;0,((BA10/AX$3)*100)," ")</f>
        <v xml:space="preserve"> </v>
      </c>
      <c r="BD10" s="62"/>
      <c r="BE10" s="12">
        <v>7</v>
      </c>
      <c r="BF10" s="438"/>
      <c r="BG10" s="438"/>
      <c r="BH10" s="43"/>
      <c r="BI10" s="3" t="str">
        <f>IF(BH10&gt;0,(BH10/$BO$6)*100," ")</f>
        <v xml:space="preserve"> </v>
      </c>
      <c r="BJ10" s="3" t="str">
        <f>IF(BH10&gt;0,BI10," ")</f>
        <v xml:space="preserve"> </v>
      </c>
      <c r="BK10" s="425"/>
      <c r="BL10" s="425"/>
      <c r="BM10" s="426" t="str">
        <f>IF(BK10&gt;0,(BH10/100)*BK10," ")</f>
        <v xml:space="preserve"> </v>
      </c>
      <c r="BN10" s="426"/>
      <c r="BO10" s="411" t="str">
        <f>IF(BK10&gt;0,BM10," ")</f>
        <v xml:space="preserve"> </v>
      </c>
      <c r="BP10" s="412"/>
      <c r="BQ10" s="26" t="str">
        <f t="shared" ref="BQ10:BQ19" si="1">IF(BK10&gt;0,((BO10/BL$3)*100)," ")</f>
        <v xml:space="preserve"> </v>
      </c>
      <c r="BR10" s="62"/>
      <c r="BS10" s="12">
        <v>7</v>
      </c>
      <c r="BT10" s="438"/>
      <c r="BU10" s="438"/>
      <c r="BV10" s="43"/>
      <c r="BW10" s="3" t="str">
        <f>IF(BV10&gt;0,(BV10/$CC$6)*100," ")</f>
        <v xml:space="preserve"> </v>
      </c>
      <c r="BX10" s="3" t="str">
        <f>IF(BV10&gt;0,BW10," ")</f>
        <v xml:space="preserve"> </v>
      </c>
      <c r="BY10" s="425"/>
      <c r="BZ10" s="425"/>
      <c r="CA10" s="426" t="str">
        <f>IF(BY10&gt;0,(BV10/100)*BY10," ")</f>
        <v xml:space="preserve"> </v>
      </c>
      <c r="CB10" s="426"/>
      <c r="CC10" s="411" t="str">
        <f>IF(BY10&gt;0,CA10," ")</f>
        <v xml:space="preserve"> </v>
      </c>
      <c r="CD10" s="412"/>
      <c r="CE10" s="26" t="str">
        <f t="shared" ref="CE10:CE30" si="2">IF(BY10&gt;0,((CC10/BZ$3)*100)," ")</f>
        <v xml:space="preserve"> </v>
      </c>
      <c r="CF10" s="62"/>
    </row>
    <row r="11" spans="1:84" x14ac:dyDescent="0.3">
      <c r="A11" s="12">
        <v>8</v>
      </c>
      <c r="B11" s="463"/>
      <c r="C11" s="438"/>
      <c r="D11" s="43"/>
      <c r="E11" s="3" t="str">
        <f>IF(D11&gt;0,(D11/$K$6)*100," ")</f>
        <v xml:space="preserve"> </v>
      </c>
      <c r="F11" s="3" t="str">
        <f>IF(D11&gt;0,E11+F10," ")</f>
        <v xml:space="preserve"> </v>
      </c>
      <c r="G11" s="425"/>
      <c r="H11" s="425"/>
      <c r="I11" s="426" t="str">
        <f>IF(G11&gt;0,(D11/100)*G11, " ")</f>
        <v xml:space="preserve"> </v>
      </c>
      <c r="J11" s="426"/>
      <c r="K11" s="411" t="str">
        <f>IF(G11&gt;0,I11+K10," ")</f>
        <v xml:space="preserve"> </v>
      </c>
      <c r="L11" s="412"/>
      <c r="M11" s="26" t="str">
        <f t="shared" ref="M11:M30" si="3">IF(G11&gt;0,((K11/$H$3)*100)," ")</f>
        <v xml:space="preserve"> </v>
      </c>
      <c r="N11" s="71"/>
      <c r="O11" s="12">
        <v>8</v>
      </c>
      <c r="P11" s="438"/>
      <c r="Q11" s="438"/>
      <c r="R11" s="43"/>
      <c r="S11" s="3" t="str">
        <f>IF(R11&gt;0,(R11/$Y$6)*100," ")</f>
        <v xml:space="preserve"> </v>
      </c>
      <c r="T11" s="3" t="str">
        <f>IF(R11&gt;0,S11+T10," ")</f>
        <v xml:space="preserve"> </v>
      </c>
      <c r="U11" s="425"/>
      <c r="V11" s="425"/>
      <c r="W11" s="426" t="str">
        <f>IF(U11&gt;0,(R11/100)*U11, " ")</f>
        <v xml:space="preserve"> </v>
      </c>
      <c r="X11" s="426"/>
      <c r="Y11" s="411" t="str">
        <f>IF(U11&gt;0,W11+Y10," ")</f>
        <v xml:space="preserve"> </v>
      </c>
      <c r="Z11" s="412"/>
      <c r="AA11" s="26" t="str">
        <f t="shared" ref="AA11:AA19" si="4">IF(U11&gt;0,((Y11/$V$3)*100)," ")</f>
        <v xml:space="preserve"> </v>
      </c>
      <c r="AB11" s="62"/>
      <c r="AC11" s="12">
        <v>8</v>
      </c>
      <c r="AD11" s="438"/>
      <c r="AE11" s="438"/>
      <c r="AF11" s="43"/>
      <c r="AG11" s="3" t="str">
        <f>IF(AF11&gt;0,(AF11/$AM$6)*100," ")</f>
        <v xml:space="preserve"> </v>
      </c>
      <c r="AH11" s="3" t="str">
        <f>IF(AF11&gt;0,AG11+AH10," ")</f>
        <v xml:space="preserve"> </v>
      </c>
      <c r="AI11" s="425"/>
      <c r="AJ11" s="425"/>
      <c r="AK11" s="426" t="str">
        <f>IF(AI11&gt;0,(AF11/100)*AI11, " ")</f>
        <v xml:space="preserve"> </v>
      </c>
      <c r="AL11" s="426"/>
      <c r="AM11" s="411" t="str">
        <f>IF(AI11&gt;0,AK11+AM10," ")</f>
        <v xml:space="preserve"> </v>
      </c>
      <c r="AN11" s="412"/>
      <c r="AO11" s="24" t="str">
        <f t="shared" ref="AO11:AO19" si="5">IF(AI11&gt;0,((AM11/AJ$3)*100)," ")</f>
        <v xml:space="preserve"> </v>
      </c>
      <c r="AP11" s="62"/>
      <c r="AQ11" s="12">
        <v>8</v>
      </c>
      <c r="AR11" s="438"/>
      <c r="AS11" s="438"/>
      <c r="AT11" s="43"/>
      <c r="AU11" s="3" t="str">
        <f>IF(AT11&gt;0,(AT11/$BA$6)*100," ")</f>
        <v xml:space="preserve"> </v>
      </c>
      <c r="AV11" s="3" t="str">
        <f>IF(AT11&gt;0,AU11+AV10," ")</f>
        <v xml:space="preserve"> </v>
      </c>
      <c r="AW11" s="425"/>
      <c r="AX11" s="425"/>
      <c r="AY11" s="426" t="str">
        <f>IF(AW11&gt;0,(AT11/100)*AW11, " ")</f>
        <v xml:space="preserve"> </v>
      </c>
      <c r="AZ11" s="426"/>
      <c r="BA11" s="411" t="str">
        <f>IF(AW11&gt;0,AY11+BA10," ")</f>
        <v xml:space="preserve"> </v>
      </c>
      <c r="BB11" s="412"/>
      <c r="BC11" s="26" t="str">
        <f t="shared" si="0"/>
        <v xml:space="preserve"> </v>
      </c>
      <c r="BD11" s="62"/>
      <c r="BE11" s="12">
        <v>8</v>
      </c>
      <c r="BF11" s="438"/>
      <c r="BG11" s="438"/>
      <c r="BH11" s="43"/>
      <c r="BI11" s="3" t="str">
        <f>IF(BH11&gt;0,(BH11/$BO$6)*100," ")</f>
        <v xml:space="preserve"> </v>
      </c>
      <c r="BJ11" s="3" t="str">
        <f>IF(BH11&gt;0,BI11+BJ10," ")</f>
        <v xml:space="preserve"> </v>
      </c>
      <c r="BK11" s="425"/>
      <c r="BL11" s="425"/>
      <c r="BM11" s="426" t="str">
        <f>IF(BK11&gt;0,(BH11/100)*BK11, " ")</f>
        <v xml:space="preserve"> </v>
      </c>
      <c r="BN11" s="426"/>
      <c r="BO11" s="411" t="str">
        <f>IF(BK11&gt;0,BM11+BO10," ")</f>
        <v xml:space="preserve"> </v>
      </c>
      <c r="BP11" s="412"/>
      <c r="BQ11" s="26" t="str">
        <f t="shared" si="1"/>
        <v xml:space="preserve"> </v>
      </c>
      <c r="BR11" s="62"/>
      <c r="BS11" s="12">
        <v>8</v>
      </c>
      <c r="BT11" s="438"/>
      <c r="BU11" s="438"/>
      <c r="BV11" s="43"/>
      <c r="BW11" s="3" t="str">
        <f>IF(BV11&gt;0,(BV11/$CC$6)*100," ")</f>
        <v xml:space="preserve"> </v>
      </c>
      <c r="BX11" s="3" t="str">
        <f>IF(BV11&gt;0,BW11+BX10," ")</f>
        <v xml:space="preserve"> </v>
      </c>
      <c r="BY11" s="425"/>
      <c r="BZ11" s="425"/>
      <c r="CA11" s="426" t="str">
        <f>IF(BY11&gt;0,(BV11/100)*BY11, " ")</f>
        <v xml:space="preserve"> </v>
      </c>
      <c r="CB11" s="426"/>
      <c r="CC11" s="411" t="str">
        <f>IF(BY11&gt;0,CA11+CC10," ")</f>
        <v xml:space="preserve"> </v>
      </c>
      <c r="CD11" s="412"/>
      <c r="CE11" s="26" t="str">
        <f t="shared" si="2"/>
        <v xml:space="preserve"> </v>
      </c>
      <c r="CF11" s="62"/>
    </row>
    <row r="12" spans="1:84" x14ac:dyDescent="0.3">
      <c r="A12" s="12">
        <v>9</v>
      </c>
      <c r="B12" s="438"/>
      <c r="C12" s="438"/>
      <c r="D12" s="43"/>
      <c r="E12" s="3" t="str">
        <f t="shared" ref="E12:E19" si="6">IF(D12&gt;0,(D12/$K$6)*100," ")</f>
        <v xml:space="preserve"> </v>
      </c>
      <c r="F12" s="3" t="str">
        <f t="shared" ref="F12:F19" si="7">IF(D12&gt;0,E12+F11," ")</f>
        <v xml:space="preserve"> </v>
      </c>
      <c r="G12" s="425"/>
      <c r="H12" s="425"/>
      <c r="I12" s="426" t="str">
        <f t="shared" ref="I12:I19" si="8">IF(G12&gt;0,(D12/100)*G12, " ")</f>
        <v xml:space="preserve"> </v>
      </c>
      <c r="J12" s="426"/>
      <c r="K12" s="411" t="str">
        <f t="shared" ref="K12:K19" si="9">IF(G12&gt;0,I12+K11," ")</f>
        <v xml:space="preserve"> </v>
      </c>
      <c r="L12" s="412"/>
      <c r="M12" s="26" t="str">
        <f t="shared" si="3"/>
        <v xml:space="preserve"> </v>
      </c>
      <c r="N12" s="71"/>
      <c r="O12" s="12">
        <v>9</v>
      </c>
      <c r="P12" s="438"/>
      <c r="Q12" s="438"/>
      <c r="R12" s="43"/>
      <c r="S12" s="3" t="str">
        <f t="shared" ref="S12:S19" si="10">IF(R12&gt;0,(R12/$Y$6)*100," ")</f>
        <v xml:space="preserve"> </v>
      </c>
      <c r="T12" s="3" t="str">
        <f t="shared" ref="T12:T19" si="11">IF(R12&gt;0,S12+T11," ")</f>
        <v xml:space="preserve"> </v>
      </c>
      <c r="U12" s="425"/>
      <c r="V12" s="425"/>
      <c r="W12" s="426" t="str">
        <f t="shared" ref="W12:W19" si="12">IF(U12&gt;0,(R12/100)*U12, " ")</f>
        <v xml:space="preserve"> </v>
      </c>
      <c r="X12" s="426"/>
      <c r="Y12" s="411" t="str">
        <f t="shared" ref="Y12:Y19" si="13">IF(U12&gt;0,W12+Y11," ")</f>
        <v xml:space="preserve"> </v>
      </c>
      <c r="Z12" s="412"/>
      <c r="AA12" s="26" t="str">
        <f t="shared" si="4"/>
        <v xml:space="preserve"> </v>
      </c>
      <c r="AB12" s="62"/>
      <c r="AC12" s="12">
        <v>9</v>
      </c>
      <c r="AD12" s="438"/>
      <c r="AE12" s="438"/>
      <c r="AF12" s="43"/>
      <c r="AG12" s="3" t="str">
        <f t="shared" ref="AG12:AG19" si="14">IF(AF12&gt;0,(AF12/$AM$6)*100," ")</f>
        <v xml:space="preserve"> </v>
      </c>
      <c r="AH12" s="3" t="str">
        <f t="shared" ref="AH12:AH19" si="15">IF(AF12&gt;0,AG12+AH11," ")</f>
        <v xml:space="preserve"> </v>
      </c>
      <c r="AI12" s="425"/>
      <c r="AJ12" s="425"/>
      <c r="AK12" s="426" t="str">
        <f t="shared" ref="AK12:AK19" si="16">IF(AI12&gt;0,(AF12/100)*AI12, " ")</f>
        <v xml:space="preserve"> </v>
      </c>
      <c r="AL12" s="426"/>
      <c r="AM12" s="411" t="str">
        <f t="shared" ref="AM12:AM19" si="17">IF(AI12&gt;0,AK12+AM11," ")</f>
        <v xml:space="preserve"> </v>
      </c>
      <c r="AN12" s="412"/>
      <c r="AO12" s="24" t="str">
        <f t="shared" si="5"/>
        <v xml:space="preserve"> </v>
      </c>
      <c r="AP12" s="62"/>
      <c r="AQ12" s="12">
        <v>9</v>
      </c>
      <c r="AR12" s="438"/>
      <c r="AS12" s="438"/>
      <c r="AT12" s="43"/>
      <c r="AU12" s="3" t="str">
        <f t="shared" ref="AU12:AU19" si="18">IF(AT12&gt;0,(AT12/$BA$6)*100," ")</f>
        <v xml:space="preserve"> </v>
      </c>
      <c r="AV12" s="3" t="str">
        <f t="shared" ref="AV12:AV19" si="19">IF(AT12&gt;0,AU12+AV11," ")</f>
        <v xml:space="preserve"> </v>
      </c>
      <c r="AW12" s="425"/>
      <c r="AX12" s="425"/>
      <c r="AY12" s="426" t="str">
        <f t="shared" ref="AY12:AY19" si="20">IF(AW12&gt;0,(AT12/100)*AW12, " ")</f>
        <v xml:space="preserve"> </v>
      </c>
      <c r="AZ12" s="426"/>
      <c r="BA12" s="411" t="str">
        <f t="shared" ref="BA12:BA19" si="21">IF(AW12&gt;0,AY12+BA11," ")</f>
        <v xml:space="preserve"> </v>
      </c>
      <c r="BB12" s="412"/>
      <c r="BC12" s="26" t="str">
        <f t="shared" si="0"/>
        <v xml:space="preserve"> </v>
      </c>
      <c r="BD12" s="62"/>
      <c r="BE12" s="12">
        <v>9</v>
      </c>
      <c r="BF12" s="438"/>
      <c r="BG12" s="438"/>
      <c r="BH12" s="43"/>
      <c r="BI12" s="3" t="str">
        <f t="shared" ref="BI12:BI19" si="22">IF(BH12&gt;0,(BH12/$BO$6)*100," ")</f>
        <v xml:space="preserve"> </v>
      </c>
      <c r="BJ12" s="3" t="str">
        <f t="shared" ref="BJ12:BJ19" si="23">IF(BH12&gt;0,BI12+BJ11," ")</f>
        <v xml:space="preserve"> </v>
      </c>
      <c r="BK12" s="425"/>
      <c r="BL12" s="425"/>
      <c r="BM12" s="426" t="str">
        <f t="shared" ref="BM12:BM19" si="24">IF(BK12&gt;0,(BH12/100)*BK12, " ")</f>
        <v xml:space="preserve"> </v>
      </c>
      <c r="BN12" s="426"/>
      <c r="BO12" s="411" t="str">
        <f t="shared" ref="BO12:BO19" si="25">IF(BK12&gt;0,BM12+BO11," ")</f>
        <v xml:space="preserve"> </v>
      </c>
      <c r="BP12" s="412"/>
      <c r="BQ12" s="26" t="str">
        <f t="shared" si="1"/>
        <v xml:space="preserve"> </v>
      </c>
      <c r="BR12" s="62"/>
      <c r="BS12" s="12">
        <v>9</v>
      </c>
      <c r="BT12" s="438"/>
      <c r="BU12" s="438"/>
      <c r="BV12" s="43"/>
      <c r="BW12" s="3" t="str">
        <f t="shared" ref="BW12:BW19" si="26">IF(BV12&gt;0,(BV12/$CC$6)*100," ")</f>
        <v xml:space="preserve"> </v>
      </c>
      <c r="BX12" s="3" t="str">
        <f t="shared" ref="BX12:BX19" si="27">IF(BV12&gt;0,BW12+BX11," ")</f>
        <v xml:space="preserve"> </v>
      </c>
      <c r="BY12" s="425"/>
      <c r="BZ12" s="425"/>
      <c r="CA12" s="426" t="str">
        <f t="shared" ref="CA12:CA19" si="28">IF(BY12&gt;0,(BV12/100)*BY12, " ")</f>
        <v xml:space="preserve"> </v>
      </c>
      <c r="CB12" s="426"/>
      <c r="CC12" s="411" t="str">
        <f t="shared" ref="CC12:CC19" si="29">IF(BY12&gt;0,CA12+CC11," ")</f>
        <v xml:space="preserve"> </v>
      </c>
      <c r="CD12" s="412"/>
      <c r="CE12" s="26" t="str">
        <f t="shared" si="2"/>
        <v xml:space="preserve"> </v>
      </c>
      <c r="CF12" s="62"/>
    </row>
    <row r="13" spans="1:84" x14ac:dyDescent="0.3">
      <c r="A13" s="12">
        <v>10</v>
      </c>
      <c r="B13" s="438"/>
      <c r="C13" s="438"/>
      <c r="D13" s="43"/>
      <c r="E13" s="3" t="str">
        <f t="shared" si="6"/>
        <v xml:space="preserve"> </v>
      </c>
      <c r="F13" s="3" t="str">
        <f t="shared" si="7"/>
        <v xml:space="preserve"> </v>
      </c>
      <c r="G13" s="425"/>
      <c r="H13" s="425"/>
      <c r="I13" s="426" t="str">
        <f t="shared" si="8"/>
        <v xml:space="preserve"> </v>
      </c>
      <c r="J13" s="426"/>
      <c r="K13" s="411" t="str">
        <f t="shared" si="9"/>
        <v xml:space="preserve"> </v>
      </c>
      <c r="L13" s="412"/>
      <c r="M13" s="26" t="str">
        <f t="shared" si="3"/>
        <v xml:space="preserve"> </v>
      </c>
      <c r="N13" s="71"/>
      <c r="O13" s="12">
        <v>10</v>
      </c>
      <c r="P13" s="438"/>
      <c r="Q13" s="438"/>
      <c r="R13" s="43"/>
      <c r="S13" s="3" t="str">
        <f t="shared" si="10"/>
        <v xml:space="preserve"> </v>
      </c>
      <c r="T13" s="3" t="str">
        <f t="shared" si="11"/>
        <v xml:space="preserve"> </v>
      </c>
      <c r="U13" s="425"/>
      <c r="V13" s="425"/>
      <c r="W13" s="426" t="str">
        <f t="shared" si="12"/>
        <v xml:space="preserve"> </v>
      </c>
      <c r="X13" s="426"/>
      <c r="Y13" s="411" t="str">
        <f t="shared" si="13"/>
        <v xml:space="preserve"> </v>
      </c>
      <c r="Z13" s="412"/>
      <c r="AA13" s="26" t="str">
        <f t="shared" si="4"/>
        <v xml:space="preserve"> </v>
      </c>
      <c r="AB13" s="62"/>
      <c r="AC13" s="12">
        <v>10</v>
      </c>
      <c r="AD13" s="438"/>
      <c r="AE13" s="438"/>
      <c r="AF13" s="43"/>
      <c r="AG13" s="3" t="str">
        <f t="shared" si="14"/>
        <v xml:space="preserve"> </v>
      </c>
      <c r="AH13" s="3" t="str">
        <f t="shared" si="15"/>
        <v xml:space="preserve"> </v>
      </c>
      <c r="AI13" s="425"/>
      <c r="AJ13" s="425"/>
      <c r="AK13" s="426" t="str">
        <f t="shared" si="16"/>
        <v xml:space="preserve"> </v>
      </c>
      <c r="AL13" s="426"/>
      <c r="AM13" s="411" t="str">
        <f t="shared" si="17"/>
        <v xml:space="preserve"> </v>
      </c>
      <c r="AN13" s="412"/>
      <c r="AO13" s="24" t="str">
        <f t="shared" si="5"/>
        <v xml:space="preserve"> </v>
      </c>
      <c r="AP13" s="62"/>
      <c r="AQ13" s="12">
        <v>10</v>
      </c>
      <c r="AR13" s="438"/>
      <c r="AS13" s="438"/>
      <c r="AT13" s="43"/>
      <c r="AU13" s="3" t="str">
        <f t="shared" si="18"/>
        <v xml:space="preserve"> </v>
      </c>
      <c r="AV13" s="3" t="str">
        <f t="shared" si="19"/>
        <v xml:space="preserve"> </v>
      </c>
      <c r="AW13" s="425"/>
      <c r="AX13" s="425"/>
      <c r="AY13" s="426" t="str">
        <f t="shared" si="20"/>
        <v xml:space="preserve"> </v>
      </c>
      <c r="AZ13" s="426"/>
      <c r="BA13" s="411" t="str">
        <f t="shared" si="21"/>
        <v xml:space="preserve"> </v>
      </c>
      <c r="BB13" s="412"/>
      <c r="BC13" s="26" t="str">
        <f t="shared" si="0"/>
        <v xml:space="preserve"> </v>
      </c>
      <c r="BD13" s="62"/>
      <c r="BE13" s="12">
        <v>10</v>
      </c>
      <c r="BF13" s="438"/>
      <c r="BG13" s="438"/>
      <c r="BH13" s="43"/>
      <c r="BI13" s="3" t="str">
        <f t="shared" si="22"/>
        <v xml:space="preserve"> </v>
      </c>
      <c r="BJ13" s="3" t="str">
        <f t="shared" si="23"/>
        <v xml:space="preserve"> </v>
      </c>
      <c r="BK13" s="425"/>
      <c r="BL13" s="425"/>
      <c r="BM13" s="426" t="str">
        <f t="shared" si="24"/>
        <v xml:space="preserve"> </v>
      </c>
      <c r="BN13" s="426"/>
      <c r="BO13" s="411" t="str">
        <f t="shared" si="25"/>
        <v xml:space="preserve"> </v>
      </c>
      <c r="BP13" s="412"/>
      <c r="BQ13" s="26" t="str">
        <f t="shared" si="1"/>
        <v xml:space="preserve"> </v>
      </c>
      <c r="BR13" s="62"/>
      <c r="BS13" s="12">
        <v>10</v>
      </c>
      <c r="BT13" s="438"/>
      <c r="BU13" s="438"/>
      <c r="BV13" s="43"/>
      <c r="BW13" s="3" t="str">
        <f t="shared" si="26"/>
        <v xml:space="preserve"> </v>
      </c>
      <c r="BX13" s="3" t="str">
        <f t="shared" si="27"/>
        <v xml:space="preserve"> </v>
      </c>
      <c r="BY13" s="425"/>
      <c r="BZ13" s="425"/>
      <c r="CA13" s="426" t="str">
        <f t="shared" si="28"/>
        <v xml:space="preserve"> </v>
      </c>
      <c r="CB13" s="426"/>
      <c r="CC13" s="411" t="str">
        <f t="shared" si="29"/>
        <v xml:space="preserve"> </v>
      </c>
      <c r="CD13" s="412"/>
      <c r="CE13" s="26" t="str">
        <f t="shared" si="2"/>
        <v xml:space="preserve"> </v>
      </c>
      <c r="CF13" s="62"/>
    </row>
    <row r="14" spans="1:84" x14ac:dyDescent="0.3">
      <c r="A14" s="12">
        <v>11</v>
      </c>
      <c r="B14" s="438"/>
      <c r="C14" s="438"/>
      <c r="D14" s="43"/>
      <c r="E14" s="3" t="str">
        <f t="shared" si="6"/>
        <v xml:space="preserve"> </v>
      </c>
      <c r="F14" s="3" t="str">
        <f t="shared" si="7"/>
        <v xml:space="preserve"> </v>
      </c>
      <c r="G14" s="425"/>
      <c r="H14" s="425"/>
      <c r="I14" s="426" t="str">
        <f t="shared" si="8"/>
        <v xml:space="preserve"> </v>
      </c>
      <c r="J14" s="426"/>
      <c r="K14" s="411" t="str">
        <f t="shared" si="9"/>
        <v xml:space="preserve"> </v>
      </c>
      <c r="L14" s="412"/>
      <c r="M14" s="26" t="str">
        <f t="shared" si="3"/>
        <v xml:space="preserve"> </v>
      </c>
      <c r="N14" s="71"/>
      <c r="O14" s="12">
        <v>11</v>
      </c>
      <c r="P14" s="438"/>
      <c r="Q14" s="438"/>
      <c r="R14" s="43"/>
      <c r="S14" s="3" t="str">
        <f t="shared" si="10"/>
        <v xml:space="preserve"> </v>
      </c>
      <c r="T14" s="3" t="str">
        <f t="shared" si="11"/>
        <v xml:space="preserve"> </v>
      </c>
      <c r="U14" s="425"/>
      <c r="V14" s="425"/>
      <c r="W14" s="426" t="str">
        <f t="shared" si="12"/>
        <v xml:space="preserve"> </v>
      </c>
      <c r="X14" s="426"/>
      <c r="Y14" s="411" t="str">
        <f t="shared" si="13"/>
        <v xml:space="preserve"> </v>
      </c>
      <c r="Z14" s="412"/>
      <c r="AA14" s="26" t="str">
        <f t="shared" si="4"/>
        <v xml:space="preserve"> </v>
      </c>
      <c r="AB14" s="62"/>
      <c r="AC14" s="12">
        <v>11</v>
      </c>
      <c r="AD14" s="438"/>
      <c r="AE14" s="438"/>
      <c r="AF14" s="43"/>
      <c r="AG14" s="3" t="str">
        <f t="shared" si="14"/>
        <v xml:space="preserve"> </v>
      </c>
      <c r="AH14" s="3" t="str">
        <f t="shared" si="15"/>
        <v xml:space="preserve"> </v>
      </c>
      <c r="AI14" s="425"/>
      <c r="AJ14" s="425"/>
      <c r="AK14" s="426" t="str">
        <f t="shared" si="16"/>
        <v xml:space="preserve"> </v>
      </c>
      <c r="AL14" s="426"/>
      <c r="AM14" s="411" t="str">
        <f t="shared" si="17"/>
        <v xml:space="preserve"> </v>
      </c>
      <c r="AN14" s="412"/>
      <c r="AO14" s="24" t="str">
        <f t="shared" si="5"/>
        <v xml:space="preserve"> </v>
      </c>
      <c r="AP14" s="62"/>
      <c r="AQ14" s="12">
        <v>11</v>
      </c>
      <c r="AR14" s="438"/>
      <c r="AS14" s="438"/>
      <c r="AT14" s="43"/>
      <c r="AU14" s="3" t="str">
        <f t="shared" si="18"/>
        <v xml:space="preserve"> </v>
      </c>
      <c r="AV14" s="3" t="str">
        <f t="shared" si="19"/>
        <v xml:space="preserve"> </v>
      </c>
      <c r="AW14" s="425"/>
      <c r="AX14" s="425"/>
      <c r="AY14" s="426" t="str">
        <f t="shared" si="20"/>
        <v xml:space="preserve"> </v>
      </c>
      <c r="AZ14" s="426"/>
      <c r="BA14" s="411" t="str">
        <f t="shared" si="21"/>
        <v xml:space="preserve"> </v>
      </c>
      <c r="BB14" s="412"/>
      <c r="BC14" s="26" t="str">
        <f t="shared" si="0"/>
        <v xml:space="preserve"> </v>
      </c>
      <c r="BD14" s="62"/>
      <c r="BE14" s="12">
        <v>11</v>
      </c>
      <c r="BF14" s="438"/>
      <c r="BG14" s="438"/>
      <c r="BH14" s="43"/>
      <c r="BI14" s="3" t="str">
        <f t="shared" si="22"/>
        <v xml:space="preserve"> </v>
      </c>
      <c r="BJ14" s="3" t="str">
        <f t="shared" si="23"/>
        <v xml:space="preserve"> </v>
      </c>
      <c r="BK14" s="425"/>
      <c r="BL14" s="425"/>
      <c r="BM14" s="426" t="str">
        <f t="shared" si="24"/>
        <v xml:space="preserve"> </v>
      </c>
      <c r="BN14" s="426"/>
      <c r="BO14" s="411" t="str">
        <f t="shared" si="25"/>
        <v xml:space="preserve"> </v>
      </c>
      <c r="BP14" s="412"/>
      <c r="BQ14" s="26" t="str">
        <f t="shared" si="1"/>
        <v xml:space="preserve"> </v>
      </c>
      <c r="BR14" s="62"/>
      <c r="BS14" s="12">
        <v>11</v>
      </c>
      <c r="BT14" s="438"/>
      <c r="BU14" s="438"/>
      <c r="BV14" s="43"/>
      <c r="BW14" s="3" t="str">
        <f t="shared" si="26"/>
        <v xml:space="preserve"> </v>
      </c>
      <c r="BX14" s="3" t="str">
        <f t="shared" si="27"/>
        <v xml:space="preserve"> </v>
      </c>
      <c r="BY14" s="425"/>
      <c r="BZ14" s="425"/>
      <c r="CA14" s="426" t="str">
        <f t="shared" si="28"/>
        <v xml:space="preserve"> </v>
      </c>
      <c r="CB14" s="426"/>
      <c r="CC14" s="411" t="str">
        <f t="shared" si="29"/>
        <v xml:space="preserve"> </v>
      </c>
      <c r="CD14" s="412"/>
      <c r="CE14" s="26" t="str">
        <f t="shared" si="2"/>
        <v xml:space="preserve"> </v>
      </c>
      <c r="CF14" s="62"/>
    </row>
    <row r="15" spans="1:84" x14ac:dyDescent="0.3">
      <c r="A15" s="12">
        <v>12</v>
      </c>
      <c r="B15" s="438"/>
      <c r="C15" s="438"/>
      <c r="D15" s="43"/>
      <c r="E15" s="3" t="str">
        <f t="shared" si="6"/>
        <v xml:space="preserve"> </v>
      </c>
      <c r="F15" s="3" t="str">
        <f t="shared" si="7"/>
        <v xml:space="preserve"> </v>
      </c>
      <c r="G15" s="425"/>
      <c r="H15" s="425"/>
      <c r="I15" s="426" t="str">
        <f t="shared" si="8"/>
        <v xml:space="preserve"> </v>
      </c>
      <c r="J15" s="426"/>
      <c r="K15" s="411" t="str">
        <f t="shared" si="9"/>
        <v xml:space="preserve"> </v>
      </c>
      <c r="L15" s="412"/>
      <c r="M15" s="26" t="str">
        <f t="shared" si="3"/>
        <v xml:space="preserve"> </v>
      </c>
      <c r="N15" s="71"/>
      <c r="O15" s="12">
        <v>12</v>
      </c>
      <c r="P15" s="438"/>
      <c r="Q15" s="438"/>
      <c r="R15" s="43"/>
      <c r="S15" s="3" t="str">
        <f t="shared" si="10"/>
        <v xml:space="preserve"> </v>
      </c>
      <c r="T15" s="3" t="str">
        <f t="shared" si="11"/>
        <v xml:space="preserve"> </v>
      </c>
      <c r="U15" s="425"/>
      <c r="V15" s="425"/>
      <c r="W15" s="426" t="str">
        <f t="shared" si="12"/>
        <v xml:space="preserve"> </v>
      </c>
      <c r="X15" s="426"/>
      <c r="Y15" s="411" t="str">
        <f t="shared" si="13"/>
        <v xml:space="preserve"> </v>
      </c>
      <c r="Z15" s="412"/>
      <c r="AA15" s="26" t="str">
        <f t="shared" si="4"/>
        <v xml:space="preserve"> </v>
      </c>
      <c r="AB15" s="62"/>
      <c r="AC15" s="12">
        <v>12</v>
      </c>
      <c r="AD15" s="438"/>
      <c r="AE15" s="438"/>
      <c r="AF15" s="43"/>
      <c r="AG15" s="3" t="str">
        <f t="shared" si="14"/>
        <v xml:space="preserve"> </v>
      </c>
      <c r="AH15" s="3" t="str">
        <f t="shared" si="15"/>
        <v xml:space="preserve"> </v>
      </c>
      <c r="AI15" s="425"/>
      <c r="AJ15" s="425"/>
      <c r="AK15" s="426" t="str">
        <f t="shared" si="16"/>
        <v xml:space="preserve"> </v>
      </c>
      <c r="AL15" s="426"/>
      <c r="AM15" s="411" t="str">
        <f t="shared" si="17"/>
        <v xml:space="preserve"> </v>
      </c>
      <c r="AN15" s="412"/>
      <c r="AO15" s="24" t="str">
        <f t="shared" si="5"/>
        <v xml:space="preserve"> </v>
      </c>
      <c r="AP15" s="62"/>
      <c r="AQ15" s="12">
        <v>12</v>
      </c>
      <c r="AR15" s="438"/>
      <c r="AS15" s="438"/>
      <c r="AT15" s="43"/>
      <c r="AU15" s="3" t="str">
        <f t="shared" si="18"/>
        <v xml:space="preserve"> </v>
      </c>
      <c r="AV15" s="3" t="str">
        <f t="shared" si="19"/>
        <v xml:space="preserve"> </v>
      </c>
      <c r="AW15" s="425"/>
      <c r="AX15" s="425"/>
      <c r="AY15" s="426" t="str">
        <f t="shared" si="20"/>
        <v xml:space="preserve"> </v>
      </c>
      <c r="AZ15" s="426"/>
      <c r="BA15" s="411" t="str">
        <f t="shared" si="21"/>
        <v xml:space="preserve"> </v>
      </c>
      <c r="BB15" s="412"/>
      <c r="BC15" s="26" t="str">
        <f t="shared" si="0"/>
        <v xml:space="preserve"> </v>
      </c>
      <c r="BD15" s="62"/>
      <c r="BE15" s="12">
        <v>12</v>
      </c>
      <c r="BF15" s="438"/>
      <c r="BG15" s="438"/>
      <c r="BH15" s="43"/>
      <c r="BI15" s="3" t="str">
        <f t="shared" si="22"/>
        <v xml:space="preserve"> </v>
      </c>
      <c r="BJ15" s="3" t="str">
        <f t="shared" si="23"/>
        <v xml:space="preserve"> </v>
      </c>
      <c r="BK15" s="425"/>
      <c r="BL15" s="425"/>
      <c r="BM15" s="426" t="str">
        <f t="shared" si="24"/>
        <v xml:space="preserve"> </v>
      </c>
      <c r="BN15" s="426"/>
      <c r="BO15" s="411" t="str">
        <f t="shared" si="25"/>
        <v xml:space="preserve"> </v>
      </c>
      <c r="BP15" s="412"/>
      <c r="BQ15" s="26" t="str">
        <f t="shared" si="1"/>
        <v xml:space="preserve"> </v>
      </c>
      <c r="BR15" s="62"/>
      <c r="BS15" s="12">
        <v>12</v>
      </c>
      <c r="BT15" s="438"/>
      <c r="BU15" s="438"/>
      <c r="BV15" s="43"/>
      <c r="BW15" s="3" t="str">
        <f t="shared" si="26"/>
        <v xml:space="preserve"> </v>
      </c>
      <c r="BX15" s="3" t="str">
        <f t="shared" si="27"/>
        <v xml:space="preserve"> </v>
      </c>
      <c r="BY15" s="425"/>
      <c r="BZ15" s="425"/>
      <c r="CA15" s="426" t="str">
        <f t="shared" si="28"/>
        <v xml:space="preserve"> </v>
      </c>
      <c r="CB15" s="426"/>
      <c r="CC15" s="411" t="str">
        <f t="shared" si="29"/>
        <v xml:space="preserve"> </v>
      </c>
      <c r="CD15" s="412"/>
      <c r="CE15" s="26" t="str">
        <f t="shared" si="2"/>
        <v xml:space="preserve"> </v>
      </c>
      <c r="CF15" s="62"/>
    </row>
    <row r="16" spans="1:84" x14ac:dyDescent="0.3">
      <c r="A16" s="12">
        <v>13</v>
      </c>
      <c r="B16" s="438"/>
      <c r="C16" s="438"/>
      <c r="D16" s="43"/>
      <c r="E16" s="3" t="str">
        <f t="shared" si="6"/>
        <v xml:space="preserve"> </v>
      </c>
      <c r="F16" s="3" t="str">
        <f t="shared" si="7"/>
        <v xml:space="preserve"> </v>
      </c>
      <c r="G16" s="425"/>
      <c r="H16" s="425"/>
      <c r="I16" s="426" t="str">
        <f t="shared" si="8"/>
        <v xml:space="preserve"> </v>
      </c>
      <c r="J16" s="426"/>
      <c r="K16" s="411" t="str">
        <f t="shared" si="9"/>
        <v xml:space="preserve"> </v>
      </c>
      <c r="L16" s="412"/>
      <c r="M16" s="26" t="str">
        <f t="shared" si="3"/>
        <v xml:space="preserve"> </v>
      </c>
      <c r="N16" s="71"/>
      <c r="O16" s="12">
        <v>13</v>
      </c>
      <c r="P16" s="438"/>
      <c r="Q16" s="438"/>
      <c r="R16" s="43"/>
      <c r="S16" s="3" t="str">
        <f t="shared" si="10"/>
        <v xml:space="preserve"> </v>
      </c>
      <c r="T16" s="3" t="str">
        <f t="shared" si="11"/>
        <v xml:space="preserve"> </v>
      </c>
      <c r="U16" s="425"/>
      <c r="V16" s="425"/>
      <c r="W16" s="426" t="str">
        <f t="shared" si="12"/>
        <v xml:space="preserve"> </v>
      </c>
      <c r="X16" s="426"/>
      <c r="Y16" s="411" t="str">
        <f t="shared" si="13"/>
        <v xml:space="preserve"> </v>
      </c>
      <c r="Z16" s="412"/>
      <c r="AA16" s="26" t="str">
        <f t="shared" si="4"/>
        <v xml:space="preserve"> </v>
      </c>
      <c r="AB16" s="62"/>
      <c r="AC16" s="12">
        <v>13</v>
      </c>
      <c r="AD16" s="438"/>
      <c r="AE16" s="438"/>
      <c r="AF16" s="43"/>
      <c r="AG16" s="3" t="str">
        <f t="shared" si="14"/>
        <v xml:space="preserve"> </v>
      </c>
      <c r="AH16" s="3" t="str">
        <f t="shared" si="15"/>
        <v xml:space="preserve"> </v>
      </c>
      <c r="AI16" s="425"/>
      <c r="AJ16" s="425"/>
      <c r="AK16" s="426" t="str">
        <f t="shared" si="16"/>
        <v xml:space="preserve"> </v>
      </c>
      <c r="AL16" s="426"/>
      <c r="AM16" s="411" t="str">
        <f t="shared" si="17"/>
        <v xml:space="preserve"> </v>
      </c>
      <c r="AN16" s="412"/>
      <c r="AO16" s="24" t="str">
        <f t="shared" si="5"/>
        <v xml:space="preserve"> </v>
      </c>
      <c r="AP16" s="62"/>
      <c r="AQ16" s="12">
        <v>13</v>
      </c>
      <c r="AR16" s="438"/>
      <c r="AS16" s="438"/>
      <c r="AT16" s="43"/>
      <c r="AU16" s="3" t="str">
        <f t="shared" si="18"/>
        <v xml:space="preserve"> </v>
      </c>
      <c r="AV16" s="3" t="str">
        <f t="shared" si="19"/>
        <v xml:space="preserve"> </v>
      </c>
      <c r="AW16" s="425"/>
      <c r="AX16" s="425"/>
      <c r="AY16" s="426" t="str">
        <f t="shared" si="20"/>
        <v xml:space="preserve"> </v>
      </c>
      <c r="AZ16" s="426"/>
      <c r="BA16" s="411" t="str">
        <f t="shared" si="21"/>
        <v xml:space="preserve"> </v>
      </c>
      <c r="BB16" s="412"/>
      <c r="BC16" s="26" t="str">
        <f t="shared" si="0"/>
        <v xml:space="preserve"> </v>
      </c>
      <c r="BD16" s="62"/>
      <c r="BE16" s="12">
        <v>13</v>
      </c>
      <c r="BF16" s="438"/>
      <c r="BG16" s="438"/>
      <c r="BH16" s="43"/>
      <c r="BI16" s="3" t="str">
        <f t="shared" si="22"/>
        <v xml:space="preserve"> </v>
      </c>
      <c r="BJ16" s="3" t="str">
        <f t="shared" si="23"/>
        <v xml:space="preserve"> </v>
      </c>
      <c r="BK16" s="425"/>
      <c r="BL16" s="425"/>
      <c r="BM16" s="426" t="str">
        <f t="shared" si="24"/>
        <v xml:space="preserve"> </v>
      </c>
      <c r="BN16" s="426"/>
      <c r="BO16" s="411" t="str">
        <f t="shared" si="25"/>
        <v xml:space="preserve"> </v>
      </c>
      <c r="BP16" s="412"/>
      <c r="BQ16" s="26" t="str">
        <f t="shared" si="1"/>
        <v xml:space="preserve"> </v>
      </c>
      <c r="BR16" s="62"/>
      <c r="BS16" s="12">
        <v>13</v>
      </c>
      <c r="BT16" s="438"/>
      <c r="BU16" s="438"/>
      <c r="BV16" s="43"/>
      <c r="BW16" s="3" t="str">
        <f t="shared" si="26"/>
        <v xml:space="preserve"> </v>
      </c>
      <c r="BX16" s="3" t="str">
        <f t="shared" si="27"/>
        <v xml:space="preserve"> </v>
      </c>
      <c r="BY16" s="425"/>
      <c r="BZ16" s="425"/>
      <c r="CA16" s="426" t="str">
        <f t="shared" si="28"/>
        <v xml:space="preserve"> </v>
      </c>
      <c r="CB16" s="426"/>
      <c r="CC16" s="411" t="str">
        <f t="shared" si="29"/>
        <v xml:space="preserve"> </v>
      </c>
      <c r="CD16" s="412"/>
      <c r="CE16" s="26" t="str">
        <f t="shared" si="2"/>
        <v xml:space="preserve"> </v>
      </c>
      <c r="CF16" s="62"/>
    </row>
    <row r="17" spans="1:84" x14ac:dyDescent="0.3">
      <c r="A17" s="12">
        <v>14</v>
      </c>
      <c r="B17" s="438"/>
      <c r="C17" s="438"/>
      <c r="D17" s="43"/>
      <c r="E17" s="3" t="str">
        <f t="shared" si="6"/>
        <v xml:space="preserve"> </v>
      </c>
      <c r="F17" s="3" t="str">
        <f t="shared" si="7"/>
        <v xml:space="preserve"> </v>
      </c>
      <c r="G17" s="425"/>
      <c r="H17" s="425"/>
      <c r="I17" s="426" t="str">
        <f t="shared" si="8"/>
        <v xml:space="preserve"> </v>
      </c>
      <c r="J17" s="426"/>
      <c r="K17" s="411" t="str">
        <f t="shared" si="9"/>
        <v xml:space="preserve"> </v>
      </c>
      <c r="L17" s="412"/>
      <c r="M17" s="26" t="str">
        <f t="shared" si="3"/>
        <v xml:space="preserve"> </v>
      </c>
      <c r="N17" s="71"/>
      <c r="O17" s="12">
        <v>14</v>
      </c>
      <c r="P17" s="438"/>
      <c r="Q17" s="438"/>
      <c r="R17" s="43"/>
      <c r="S17" s="3" t="str">
        <f t="shared" si="10"/>
        <v xml:space="preserve"> </v>
      </c>
      <c r="T17" s="3" t="str">
        <f t="shared" si="11"/>
        <v xml:space="preserve"> </v>
      </c>
      <c r="U17" s="425"/>
      <c r="V17" s="425"/>
      <c r="W17" s="426" t="str">
        <f t="shared" si="12"/>
        <v xml:space="preserve"> </v>
      </c>
      <c r="X17" s="426"/>
      <c r="Y17" s="411" t="str">
        <f t="shared" si="13"/>
        <v xml:space="preserve"> </v>
      </c>
      <c r="Z17" s="412"/>
      <c r="AA17" s="26" t="str">
        <f t="shared" si="4"/>
        <v xml:space="preserve"> </v>
      </c>
      <c r="AB17" s="62"/>
      <c r="AC17" s="12">
        <v>14</v>
      </c>
      <c r="AD17" s="438"/>
      <c r="AE17" s="438"/>
      <c r="AF17" s="43"/>
      <c r="AG17" s="3" t="str">
        <f t="shared" si="14"/>
        <v xml:space="preserve"> </v>
      </c>
      <c r="AH17" s="3" t="str">
        <f t="shared" si="15"/>
        <v xml:space="preserve"> </v>
      </c>
      <c r="AI17" s="425"/>
      <c r="AJ17" s="425"/>
      <c r="AK17" s="426" t="str">
        <f t="shared" si="16"/>
        <v xml:space="preserve"> </v>
      </c>
      <c r="AL17" s="426"/>
      <c r="AM17" s="411" t="str">
        <f t="shared" si="17"/>
        <v xml:space="preserve"> </v>
      </c>
      <c r="AN17" s="412"/>
      <c r="AO17" s="24" t="str">
        <f t="shared" si="5"/>
        <v xml:space="preserve"> </v>
      </c>
      <c r="AP17" s="62"/>
      <c r="AQ17" s="12">
        <v>14</v>
      </c>
      <c r="AR17" s="438"/>
      <c r="AS17" s="438"/>
      <c r="AT17" s="43"/>
      <c r="AU17" s="3" t="str">
        <f t="shared" si="18"/>
        <v xml:space="preserve"> </v>
      </c>
      <c r="AV17" s="3" t="str">
        <f t="shared" si="19"/>
        <v xml:space="preserve"> </v>
      </c>
      <c r="AW17" s="425"/>
      <c r="AX17" s="425"/>
      <c r="AY17" s="426" t="str">
        <f t="shared" si="20"/>
        <v xml:space="preserve"> </v>
      </c>
      <c r="AZ17" s="426"/>
      <c r="BA17" s="411" t="str">
        <f t="shared" si="21"/>
        <v xml:space="preserve"> </v>
      </c>
      <c r="BB17" s="412"/>
      <c r="BC17" s="26" t="str">
        <f t="shared" si="0"/>
        <v xml:space="preserve"> </v>
      </c>
      <c r="BD17" s="62"/>
      <c r="BE17" s="12">
        <v>14</v>
      </c>
      <c r="BF17" s="438"/>
      <c r="BG17" s="438"/>
      <c r="BH17" s="43"/>
      <c r="BI17" s="3" t="str">
        <f t="shared" si="22"/>
        <v xml:space="preserve"> </v>
      </c>
      <c r="BJ17" s="3" t="str">
        <f t="shared" si="23"/>
        <v xml:space="preserve"> </v>
      </c>
      <c r="BK17" s="425"/>
      <c r="BL17" s="425"/>
      <c r="BM17" s="426" t="str">
        <f t="shared" si="24"/>
        <v xml:space="preserve"> </v>
      </c>
      <c r="BN17" s="426"/>
      <c r="BO17" s="411" t="str">
        <f t="shared" si="25"/>
        <v xml:space="preserve"> </v>
      </c>
      <c r="BP17" s="412"/>
      <c r="BQ17" s="26" t="str">
        <f t="shared" si="1"/>
        <v xml:space="preserve"> </v>
      </c>
      <c r="BR17" s="62"/>
      <c r="BS17" s="12">
        <v>14</v>
      </c>
      <c r="BT17" s="438"/>
      <c r="BU17" s="438"/>
      <c r="BV17" s="43"/>
      <c r="BW17" s="3" t="str">
        <f t="shared" si="26"/>
        <v xml:space="preserve"> </v>
      </c>
      <c r="BX17" s="3" t="str">
        <f t="shared" si="27"/>
        <v xml:space="preserve"> </v>
      </c>
      <c r="BY17" s="425"/>
      <c r="BZ17" s="425"/>
      <c r="CA17" s="426" t="str">
        <f t="shared" si="28"/>
        <v xml:space="preserve"> </v>
      </c>
      <c r="CB17" s="426"/>
      <c r="CC17" s="411" t="str">
        <f t="shared" si="29"/>
        <v xml:space="preserve"> </v>
      </c>
      <c r="CD17" s="412"/>
      <c r="CE17" s="26" t="str">
        <f t="shared" si="2"/>
        <v xml:space="preserve"> </v>
      </c>
      <c r="CF17" s="62"/>
    </row>
    <row r="18" spans="1:84" x14ac:dyDescent="0.3">
      <c r="A18" s="12">
        <v>15</v>
      </c>
      <c r="B18" s="438"/>
      <c r="C18" s="438"/>
      <c r="D18" s="43"/>
      <c r="E18" s="3" t="str">
        <f t="shared" si="6"/>
        <v xml:space="preserve"> </v>
      </c>
      <c r="F18" s="3" t="str">
        <f t="shared" si="7"/>
        <v xml:space="preserve"> </v>
      </c>
      <c r="G18" s="425"/>
      <c r="H18" s="425"/>
      <c r="I18" s="426" t="str">
        <f t="shared" si="8"/>
        <v xml:space="preserve"> </v>
      </c>
      <c r="J18" s="426"/>
      <c r="K18" s="411" t="str">
        <f t="shared" si="9"/>
        <v xml:space="preserve"> </v>
      </c>
      <c r="L18" s="412"/>
      <c r="M18" s="26" t="str">
        <f t="shared" si="3"/>
        <v xml:space="preserve"> </v>
      </c>
      <c r="N18" s="71"/>
      <c r="O18" s="12">
        <v>15</v>
      </c>
      <c r="P18" s="438"/>
      <c r="Q18" s="438"/>
      <c r="R18" s="43"/>
      <c r="S18" s="3" t="str">
        <f t="shared" si="10"/>
        <v xml:space="preserve"> </v>
      </c>
      <c r="T18" s="3" t="str">
        <f t="shared" si="11"/>
        <v xml:space="preserve"> </v>
      </c>
      <c r="U18" s="425"/>
      <c r="V18" s="425"/>
      <c r="W18" s="426" t="str">
        <f t="shared" si="12"/>
        <v xml:space="preserve"> </v>
      </c>
      <c r="X18" s="426"/>
      <c r="Y18" s="411" t="str">
        <f t="shared" si="13"/>
        <v xml:space="preserve"> </v>
      </c>
      <c r="Z18" s="412"/>
      <c r="AA18" s="26" t="str">
        <f t="shared" si="4"/>
        <v xml:space="preserve"> </v>
      </c>
      <c r="AB18" s="62"/>
      <c r="AC18" s="12">
        <v>15</v>
      </c>
      <c r="AD18" s="438"/>
      <c r="AE18" s="438"/>
      <c r="AF18" s="43"/>
      <c r="AG18" s="3" t="str">
        <f t="shared" si="14"/>
        <v xml:space="preserve"> </v>
      </c>
      <c r="AH18" s="3" t="str">
        <f t="shared" si="15"/>
        <v xml:space="preserve"> </v>
      </c>
      <c r="AI18" s="425"/>
      <c r="AJ18" s="425"/>
      <c r="AK18" s="426" t="str">
        <f t="shared" si="16"/>
        <v xml:space="preserve"> </v>
      </c>
      <c r="AL18" s="426"/>
      <c r="AM18" s="411" t="str">
        <f t="shared" si="17"/>
        <v xml:space="preserve"> </v>
      </c>
      <c r="AN18" s="412"/>
      <c r="AO18" s="24" t="str">
        <f t="shared" si="5"/>
        <v xml:space="preserve"> </v>
      </c>
      <c r="AP18" s="62"/>
      <c r="AQ18" s="12">
        <v>15</v>
      </c>
      <c r="AR18" s="438"/>
      <c r="AS18" s="438"/>
      <c r="AT18" s="43"/>
      <c r="AU18" s="3" t="str">
        <f t="shared" si="18"/>
        <v xml:space="preserve"> </v>
      </c>
      <c r="AV18" s="3" t="str">
        <f t="shared" si="19"/>
        <v xml:space="preserve"> </v>
      </c>
      <c r="AW18" s="425"/>
      <c r="AX18" s="425"/>
      <c r="AY18" s="426" t="str">
        <f t="shared" si="20"/>
        <v xml:space="preserve"> </v>
      </c>
      <c r="AZ18" s="426"/>
      <c r="BA18" s="411" t="str">
        <f t="shared" si="21"/>
        <v xml:space="preserve"> </v>
      </c>
      <c r="BB18" s="412"/>
      <c r="BC18" s="26" t="str">
        <f t="shared" si="0"/>
        <v xml:space="preserve"> </v>
      </c>
      <c r="BD18" s="62"/>
      <c r="BE18" s="12">
        <v>15</v>
      </c>
      <c r="BF18" s="438"/>
      <c r="BG18" s="438"/>
      <c r="BH18" s="43"/>
      <c r="BI18" s="3" t="str">
        <f t="shared" si="22"/>
        <v xml:space="preserve"> </v>
      </c>
      <c r="BJ18" s="3" t="str">
        <f t="shared" si="23"/>
        <v xml:space="preserve"> </v>
      </c>
      <c r="BK18" s="425"/>
      <c r="BL18" s="425"/>
      <c r="BM18" s="426" t="str">
        <f t="shared" si="24"/>
        <v xml:space="preserve"> </v>
      </c>
      <c r="BN18" s="426"/>
      <c r="BO18" s="411" t="str">
        <f t="shared" si="25"/>
        <v xml:space="preserve"> </v>
      </c>
      <c r="BP18" s="412"/>
      <c r="BQ18" s="26" t="str">
        <f t="shared" si="1"/>
        <v xml:space="preserve"> </v>
      </c>
      <c r="BR18" s="62"/>
      <c r="BS18" s="12">
        <v>15</v>
      </c>
      <c r="BT18" s="438"/>
      <c r="BU18" s="438"/>
      <c r="BV18" s="43"/>
      <c r="BW18" s="3" t="str">
        <f t="shared" si="26"/>
        <v xml:space="preserve"> </v>
      </c>
      <c r="BX18" s="3" t="str">
        <f t="shared" si="27"/>
        <v xml:space="preserve"> </v>
      </c>
      <c r="BY18" s="425"/>
      <c r="BZ18" s="425"/>
      <c r="CA18" s="426" t="str">
        <f t="shared" si="28"/>
        <v xml:space="preserve"> </v>
      </c>
      <c r="CB18" s="426"/>
      <c r="CC18" s="411" t="str">
        <f t="shared" si="29"/>
        <v xml:space="preserve"> </v>
      </c>
      <c r="CD18" s="412"/>
      <c r="CE18" s="26" t="str">
        <f t="shared" si="2"/>
        <v xml:space="preserve"> </v>
      </c>
      <c r="CF18" s="62"/>
    </row>
    <row r="19" spans="1:84" ht="14.5" thickBot="1" x14ac:dyDescent="0.35">
      <c r="A19" s="21">
        <v>16</v>
      </c>
      <c r="B19" s="433"/>
      <c r="C19" s="433"/>
      <c r="D19" s="60"/>
      <c r="E19" s="22" t="str">
        <f t="shared" si="6"/>
        <v xml:space="preserve"> </v>
      </c>
      <c r="F19" s="22" t="str">
        <f t="shared" si="7"/>
        <v xml:space="preserve"> </v>
      </c>
      <c r="G19" s="428"/>
      <c r="H19" s="428"/>
      <c r="I19" s="429" t="str">
        <f t="shared" si="8"/>
        <v xml:space="preserve"> </v>
      </c>
      <c r="J19" s="429"/>
      <c r="K19" s="413" t="str">
        <f t="shared" si="9"/>
        <v xml:space="preserve"> </v>
      </c>
      <c r="L19" s="414"/>
      <c r="M19" s="27" t="str">
        <f t="shared" si="3"/>
        <v xml:space="preserve"> </v>
      </c>
      <c r="N19" s="71"/>
      <c r="O19" s="21">
        <v>16</v>
      </c>
      <c r="P19" s="433"/>
      <c r="Q19" s="433"/>
      <c r="R19" s="60"/>
      <c r="S19" s="22" t="str">
        <f t="shared" si="10"/>
        <v xml:space="preserve"> </v>
      </c>
      <c r="T19" s="4" t="str">
        <f t="shared" si="11"/>
        <v xml:space="preserve"> </v>
      </c>
      <c r="U19" s="428"/>
      <c r="V19" s="428"/>
      <c r="W19" s="461" t="str">
        <f t="shared" si="12"/>
        <v xml:space="preserve"> </v>
      </c>
      <c r="X19" s="461"/>
      <c r="Y19" s="413" t="str">
        <f t="shared" si="13"/>
        <v xml:space="preserve"> </v>
      </c>
      <c r="Z19" s="414"/>
      <c r="AA19" s="27" t="str">
        <f t="shared" si="4"/>
        <v xml:space="preserve"> </v>
      </c>
      <c r="AB19" s="62"/>
      <c r="AC19" s="21">
        <v>16</v>
      </c>
      <c r="AD19" s="433"/>
      <c r="AE19" s="433"/>
      <c r="AF19" s="60"/>
      <c r="AG19" s="4" t="str">
        <f t="shared" si="14"/>
        <v xml:space="preserve"> </v>
      </c>
      <c r="AH19" s="22" t="str">
        <f t="shared" si="15"/>
        <v xml:space="preserve"> </v>
      </c>
      <c r="AI19" s="428"/>
      <c r="AJ19" s="428"/>
      <c r="AK19" s="429" t="str">
        <f t="shared" si="16"/>
        <v xml:space="preserve"> </v>
      </c>
      <c r="AL19" s="429"/>
      <c r="AM19" s="413" t="str">
        <f t="shared" si="17"/>
        <v xml:space="preserve"> </v>
      </c>
      <c r="AN19" s="414"/>
      <c r="AO19" s="30" t="str">
        <f t="shared" si="5"/>
        <v xml:space="preserve"> </v>
      </c>
      <c r="AP19" s="62"/>
      <c r="AQ19" s="21">
        <v>16</v>
      </c>
      <c r="AR19" s="433"/>
      <c r="AS19" s="433"/>
      <c r="AT19" s="60"/>
      <c r="AU19" s="4" t="str">
        <f t="shared" si="18"/>
        <v xml:space="preserve"> </v>
      </c>
      <c r="AV19" s="22" t="str">
        <f t="shared" si="19"/>
        <v xml:space="preserve"> </v>
      </c>
      <c r="AW19" s="428"/>
      <c r="AX19" s="428"/>
      <c r="AY19" s="429" t="str">
        <f t="shared" si="20"/>
        <v xml:space="preserve"> </v>
      </c>
      <c r="AZ19" s="429"/>
      <c r="BA19" s="413" t="str">
        <f t="shared" si="21"/>
        <v xml:space="preserve"> </v>
      </c>
      <c r="BB19" s="414"/>
      <c r="BC19" s="27" t="str">
        <f t="shared" si="0"/>
        <v xml:space="preserve"> </v>
      </c>
      <c r="BD19" s="62"/>
      <c r="BE19" s="21">
        <v>16</v>
      </c>
      <c r="BF19" s="433"/>
      <c r="BG19" s="433"/>
      <c r="BH19" s="60"/>
      <c r="BI19" s="4" t="str">
        <f t="shared" si="22"/>
        <v xml:space="preserve"> </v>
      </c>
      <c r="BJ19" s="22" t="str">
        <f t="shared" si="23"/>
        <v xml:space="preserve"> </v>
      </c>
      <c r="BK19" s="428"/>
      <c r="BL19" s="428"/>
      <c r="BM19" s="429" t="str">
        <f t="shared" si="24"/>
        <v xml:space="preserve"> </v>
      </c>
      <c r="BN19" s="429"/>
      <c r="BO19" s="413" t="str">
        <f t="shared" si="25"/>
        <v xml:space="preserve"> </v>
      </c>
      <c r="BP19" s="414"/>
      <c r="BQ19" s="27" t="str">
        <f t="shared" si="1"/>
        <v xml:space="preserve"> </v>
      </c>
      <c r="BR19" s="62"/>
      <c r="BS19" s="21">
        <v>16</v>
      </c>
      <c r="BT19" s="433"/>
      <c r="BU19" s="433"/>
      <c r="BV19" s="60"/>
      <c r="BW19" s="4" t="str">
        <f t="shared" si="26"/>
        <v xml:space="preserve"> </v>
      </c>
      <c r="BX19" s="22" t="str">
        <f t="shared" si="27"/>
        <v xml:space="preserve"> </v>
      </c>
      <c r="BY19" s="428"/>
      <c r="BZ19" s="428"/>
      <c r="CA19" s="429" t="str">
        <f t="shared" si="28"/>
        <v xml:space="preserve"> </v>
      </c>
      <c r="CB19" s="429"/>
      <c r="CC19" s="413" t="str">
        <f t="shared" si="29"/>
        <v xml:space="preserve"> </v>
      </c>
      <c r="CD19" s="414"/>
      <c r="CE19" s="27" t="str">
        <f t="shared" si="2"/>
        <v xml:space="preserve"> </v>
      </c>
      <c r="CF19" s="62"/>
    </row>
    <row r="20" spans="1:84" ht="45" customHeight="1" thickBot="1" x14ac:dyDescent="0.45">
      <c r="A20" s="434" t="s">
        <v>119</v>
      </c>
      <c r="B20" s="435"/>
      <c r="C20" s="435"/>
      <c r="D20" s="435"/>
      <c r="E20" s="435"/>
      <c r="F20" s="435"/>
      <c r="G20" s="435"/>
      <c r="H20" s="436" t="s">
        <v>145</v>
      </c>
      <c r="I20" s="435"/>
      <c r="J20" s="435"/>
      <c r="K20" s="437"/>
      <c r="L20" s="437"/>
      <c r="M20" s="437"/>
      <c r="N20" s="72"/>
      <c r="O20" s="434" t="s">
        <v>141</v>
      </c>
      <c r="P20" s="462"/>
      <c r="Q20" s="462"/>
      <c r="R20" s="462"/>
      <c r="S20" s="462"/>
      <c r="T20" s="462"/>
      <c r="U20" s="462"/>
      <c r="V20" s="436" t="s">
        <v>146</v>
      </c>
      <c r="W20" s="436"/>
      <c r="X20" s="436"/>
      <c r="Y20" s="437"/>
      <c r="Z20" s="437"/>
      <c r="AA20" s="437"/>
      <c r="AB20" s="63"/>
      <c r="AC20" s="434" t="s">
        <v>149</v>
      </c>
      <c r="AD20" s="435"/>
      <c r="AE20" s="435"/>
      <c r="AF20" s="435"/>
      <c r="AG20" s="435"/>
      <c r="AH20" s="435"/>
      <c r="AI20" s="435"/>
      <c r="AJ20" s="436" t="s">
        <v>150</v>
      </c>
      <c r="AK20" s="435"/>
      <c r="AL20" s="435"/>
      <c r="AM20" s="437"/>
      <c r="AN20" s="437"/>
      <c r="AO20" s="437"/>
      <c r="AP20" s="63"/>
      <c r="AQ20" s="434" t="s">
        <v>153</v>
      </c>
      <c r="AR20" s="435"/>
      <c r="AS20" s="435"/>
      <c r="AT20" s="435"/>
      <c r="AU20" s="435"/>
      <c r="AV20" s="435"/>
      <c r="AW20" s="435"/>
      <c r="AX20" s="436" t="s">
        <v>154</v>
      </c>
      <c r="AY20" s="435"/>
      <c r="AZ20" s="435"/>
      <c r="BA20" s="437"/>
      <c r="BB20" s="437"/>
      <c r="BC20" s="437"/>
      <c r="BD20" s="63"/>
      <c r="BE20" s="434" t="s">
        <v>157</v>
      </c>
      <c r="BF20" s="435"/>
      <c r="BG20" s="435"/>
      <c r="BH20" s="435"/>
      <c r="BI20" s="435"/>
      <c r="BJ20" s="435"/>
      <c r="BK20" s="435"/>
      <c r="BL20" s="436" t="s">
        <v>158</v>
      </c>
      <c r="BM20" s="435"/>
      <c r="BN20" s="435"/>
      <c r="BO20" s="437"/>
      <c r="BP20" s="437"/>
      <c r="BQ20" s="437"/>
      <c r="BR20" s="63"/>
      <c r="BS20" s="434" t="s">
        <v>161</v>
      </c>
      <c r="BT20" s="435"/>
      <c r="BU20" s="435"/>
      <c r="BV20" s="435"/>
      <c r="BW20" s="435"/>
      <c r="BX20" s="435"/>
      <c r="BY20" s="435"/>
      <c r="BZ20" s="436" t="s">
        <v>162</v>
      </c>
      <c r="CA20" s="435"/>
      <c r="CB20" s="435"/>
      <c r="CC20" s="437"/>
      <c r="CD20" s="437"/>
      <c r="CE20" s="437"/>
      <c r="CF20" s="63"/>
    </row>
    <row r="21" spans="1:84" x14ac:dyDescent="0.3">
      <c r="A21" s="16">
        <v>17</v>
      </c>
      <c r="B21" s="430"/>
      <c r="C21" s="430"/>
      <c r="D21" s="61"/>
      <c r="E21" s="23" t="str">
        <f>IF(D21&gt;0,(D21/$K$20)*100," ")</f>
        <v xml:space="preserve"> </v>
      </c>
      <c r="F21" s="23" t="str">
        <f>IF(D21&gt;0,E21," ")</f>
        <v xml:space="preserve"> </v>
      </c>
      <c r="G21" s="431"/>
      <c r="H21" s="431"/>
      <c r="I21" s="432" t="str">
        <f>IF(G21&gt;0,(D21/100)*G21," ")</f>
        <v xml:space="preserve"> </v>
      </c>
      <c r="J21" s="432"/>
      <c r="K21" s="415" t="str">
        <f>IF(G21&gt;0,I21," ")</f>
        <v xml:space="preserve"> </v>
      </c>
      <c r="L21" s="416"/>
      <c r="M21" s="28" t="str">
        <f t="shared" si="3"/>
        <v xml:space="preserve"> </v>
      </c>
      <c r="N21" s="71"/>
      <c r="O21" s="16">
        <v>17</v>
      </c>
      <c r="P21" s="430"/>
      <c r="Q21" s="430"/>
      <c r="R21" s="61"/>
      <c r="S21" s="23" t="str">
        <f>IF(R21&gt;0,(R21/$Y$20)*100," ")</f>
        <v xml:space="preserve"> </v>
      </c>
      <c r="T21" s="23" t="str">
        <f>IF(R21&gt;0,S21," ")</f>
        <v xml:space="preserve"> </v>
      </c>
      <c r="U21" s="431"/>
      <c r="V21" s="431"/>
      <c r="W21" s="432" t="str">
        <f>IF(U21&gt;0,(R21/100)*U21," ")</f>
        <v xml:space="preserve"> </v>
      </c>
      <c r="X21" s="432"/>
      <c r="Y21" s="415" t="str">
        <f>IF(U21&gt;0,W21," ")</f>
        <v xml:space="preserve"> </v>
      </c>
      <c r="Z21" s="416"/>
      <c r="AA21" s="28" t="str">
        <f t="shared" ref="AA21:AA30" si="30">IF(U21&gt;0,((Y21/$V$3)*100)," ")</f>
        <v xml:space="preserve"> </v>
      </c>
      <c r="AB21" s="62"/>
      <c r="AC21" s="16">
        <v>17</v>
      </c>
      <c r="AD21" s="430"/>
      <c r="AE21" s="430"/>
      <c r="AF21" s="61"/>
      <c r="AG21" s="23" t="str">
        <f>IF(AF21&gt;0,(AF21/$AM$20)*100," ")</f>
        <v xml:space="preserve"> </v>
      </c>
      <c r="AH21" s="23" t="str">
        <f>IF(AF21&gt;0,AG21," ")</f>
        <v xml:space="preserve"> </v>
      </c>
      <c r="AI21" s="431"/>
      <c r="AJ21" s="431"/>
      <c r="AK21" s="432" t="str">
        <f>IF(AI21&gt;0,(AF21/100)*AI21," ")</f>
        <v xml:space="preserve"> </v>
      </c>
      <c r="AL21" s="432"/>
      <c r="AM21" s="415" t="str">
        <f>IF(AI21&gt;0,AK21," ")</f>
        <v xml:space="preserve"> </v>
      </c>
      <c r="AN21" s="416"/>
      <c r="AO21" s="25" t="str">
        <f t="shared" ref="AO21:AO30" si="31">IF(AI21&gt;0,((AM21/AJ$3)*100)," ")</f>
        <v xml:space="preserve"> </v>
      </c>
      <c r="AP21" s="62"/>
      <c r="AQ21" s="16">
        <v>17</v>
      </c>
      <c r="AR21" s="430"/>
      <c r="AS21" s="430"/>
      <c r="AT21" s="61"/>
      <c r="AU21" s="23" t="str">
        <f>IF(AT21&gt;0,(AT21/$BA$20)*100," ")</f>
        <v xml:space="preserve"> </v>
      </c>
      <c r="AV21" s="23" t="str">
        <f>IF(AT21&gt;0,AU21," ")</f>
        <v xml:space="preserve"> </v>
      </c>
      <c r="AW21" s="431"/>
      <c r="AX21" s="431"/>
      <c r="AY21" s="432" t="str">
        <f>IF(AW21&gt;0,(AT21/100)*AW21," ")</f>
        <v xml:space="preserve"> </v>
      </c>
      <c r="AZ21" s="432"/>
      <c r="BA21" s="415" t="str">
        <f>IF(AW21&gt;0,AY21," ")</f>
        <v xml:space="preserve"> </v>
      </c>
      <c r="BB21" s="416"/>
      <c r="BC21" s="28" t="str">
        <f t="shared" ref="BC21:BC30" si="32">IF(AW21&gt;0,((BA21/AX$3)*100)," ")</f>
        <v xml:space="preserve"> </v>
      </c>
      <c r="BD21" s="62"/>
      <c r="BE21" s="16">
        <v>17</v>
      </c>
      <c r="BF21" s="430"/>
      <c r="BG21" s="430"/>
      <c r="BH21" s="61"/>
      <c r="BI21" s="23" t="str">
        <f>IF(BH21&gt;0,(BH21/$BO$20)*100," ")</f>
        <v xml:space="preserve"> </v>
      </c>
      <c r="BJ21" s="23" t="str">
        <f>IF(BH21&gt;0,BI21," ")</f>
        <v xml:space="preserve"> </v>
      </c>
      <c r="BK21" s="431"/>
      <c r="BL21" s="431"/>
      <c r="BM21" s="432" t="str">
        <f>IF(BK21&gt;0,(BH21/100)*BK21," ")</f>
        <v xml:space="preserve"> </v>
      </c>
      <c r="BN21" s="432"/>
      <c r="BO21" s="415" t="str">
        <f>IF(BK21&gt;0,BM21," ")</f>
        <v xml:space="preserve"> </v>
      </c>
      <c r="BP21" s="416"/>
      <c r="BQ21" s="28" t="str">
        <f t="shared" ref="BQ21:BQ30" si="33">IF(BK21&gt;0,((BO21/BL$3)*100)," ")</f>
        <v xml:space="preserve"> </v>
      </c>
      <c r="BR21" s="62"/>
      <c r="BS21" s="16">
        <v>17</v>
      </c>
      <c r="BT21" s="430"/>
      <c r="BU21" s="430"/>
      <c r="BV21" s="61"/>
      <c r="BW21" s="23" t="str">
        <f>IF(BV21&gt;0,(BV21/$CC$20)*100," ")</f>
        <v xml:space="preserve"> </v>
      </c>
      <c r="BX21" s="23" t="str">
        <f>IF(BV21&gt;0,BW21," ")</f>
        <v xml:space="preserve"> </v>
      </c>
      <c r="BY21" s="431"/>
      <c r="BZ21" s="431"/>
      <c r="CA21" s="432" t="str">
        <f>IF(BY21&gt;0,(BV21/100)*BY21," ")</f>
        <v xml:space="preserve"> </v>
      </c>
      <c r="CB21" s="432"/>
      <c r="CC21" s="415" t="str">
        <f>IF(BY21&gt;0,CA21," ")</f>
        <v xml:space="preserve"> </v>
      </c>
      <c r="CD21" s="416"/>
      <c r="CE21" s="28" t="str">
        <f t="shared" si="2"/>
        <v xml:space="preserve"> </v>
      </c>
      <c r="CF21" s="62"/>
    </row>
    <row r="22" spans="1:84" x14ac:dyDescent="0.3">
      <c r="A22" s="12">
        <v>18</v>
      </c>
      <c r="B22" s="424"/>
      <c r="C22" s="424"/>
      <c r="D22" s="43"/>
      <c r="E22" s="3" t="str">
        <f>IF(D22&gt;0,(D22/$K$20)*100," ")</f>
        <v xml:space="preserve"> </v>
      </c>
      <c r="F22" s="3" t="str">
        <f>IF(D22&gt;0,E22+F21," ")</f>
        <v xml:space="preserve"> </v>
      </c>
      <c r="G22" s="425"/>
      <c r="H22" s="425"/>
      <c r="I22" s="426" t="str">
        <f>IF(G22&gt;0,(D22/100)*G22, " ")</f>
        <v xml:space="preserve"> </v>
      </c>
      <c r="J22" s="426"/>
      <c r="K22" s="411" t="str">
        <f>IF(G22&gt;0,I22+K21," ")</f>
        <v xml:space="preserve"> </v>
      </c>
      <c r="L22" s="412"/>
      <c r="M22" s="26" t="str">
        <f t="shared" si="3"/>
        <v xml:space="preserve"> </v>
      </c>
      <c r="N22" s="71"/>
      <c r="O22" s="12">
        <v>18</v>
      </c>
      <c r="P22" s="424"/>
      <c r="Q22" s="424"/>
      <c r="R22" s="43"/>
      <c r="S22" s="3" t="str">
        <f>IF(R22&gt;0,(R22/$Y$20)*100," ")</f>
        <v xml:space="preserve"> </v>
      </c>
      <c r="T22" s="3" t="str">
        <f>IF(R22&gt;0,S22+T21," ")</f>
        <v xml:space="preserve"> </v>
      </c>
      <c r="U22" s="425"/>
      <c r="V22" s="425"/>
      <c r="W22" s="426" t="str">
        <f>IF(U22&gt;0,(R22/100)*U22, " ")</f>
        <v xml:space="preserve"> </v>
      </c>
      <c r="X22" s="426"/>
      <c r="Y22" s="411" t="str">
        <f>IF(U22&gt;0,W22+Y21," ")</f>
        <v xml:space="preserve"> </v>
      </c>
      <c r="Z22" s="412"/>
      <c r="AA22" s="26" t="str">
        <f t="shared" si="30"/>
        <v xml:space="preserve"> </v>
      </c>
      <c r="AB22" s="62"/>
      <c r="AC22" s="12">
        <v>18</v>
      </c>
      <c r="AD22" s="424"/>
      <c r="AE22" s="424"/>
      <c r="AF22" s="43"/>
      <c r="AG22" s="3" t="str">
        <f>IF(AF22&gt;0,(AF22/$AM$20)*100," ")</f>
        <v xml:space="preserve"> </v>
      </c>
      <c r="AH22" s="3" t="str">
        <f>IF(AF22&gt;0,AG22+AH21," ")</f>
        <v xml:space="preserve"> </v>
      </c>
      <c r="AI22" s="425"/>
      <c r="AJ22" s="425"/>
      <c r="AK22" s="426" t="str">
        <f>IF(AI22&gt;0,(AF22/100)*AI22, " ")</f>
        <v xml:space="preserve"> </v>
      </c>
      <c r="AL22" s="426"/>
      <c r="AM22" s="411" t="str">
        <f>IF(AI22&gt;0,AK22+AM21," ")</f>
        <v xml:space="preserve"> </v>
      </c>
      <c r="AN22" s="412"/>
      <c r="AO22" s="24" t="str">
        <f t="shared" si="31"/>
        <v xml:space="preserve"> </v>
      </c>
      <c r="AP22" s="62"/>
      <c r="AQ22" s="12">
        <v>18</v>
      </c>
      <c r="AR22" s="424"/>
      <c r="AS22" s="424"/>
      <c r="AT22" s="43"/>
      <c r="AU22" s="3" t="str">
        <f>IF(AT22&gt;0,(AT22/$BA$20)*100," ")</f>
        <v xml:space="preserve"> </v>
      </c>
      <c r="AV22" s="3" t="str">
        <f>IF(AT22&gt;0,AU22+AV21," ")</f>
        <v xml:space="preserve"> </v>
      </c>
      <c r="AW22" s="425"/>
      <c r="AX22" s="425"/>
      <c r="AY22" s="426" t="str">
        <f>IF(AW22&gt;0,(AT22/100)*AW22, " ")</f>
        <v xml:space="preserve"> </v>
      </c>
      <c r="AZ22" s="426"/>
      <c r="BA22" s="411" t="str">
        <f>IF(AW22&gt;0,AY22+BA21," ")</f>
        <v xml:space="preserve"> </v>
      </c>
      <c r="BB22" s="412"/>
      <c r="BC22" s="26" t="str">
        <f t="shared" si="32"/>
        <v xml:space="preserve"> </v>
      </c>
      <c r="BD22" s="62"/>
      <c r="BE22" s="12">
        <v>18</v>
      </c>
      <c r="BF22" s="424"/>
      <c r="BG22" s="424"/>
      <c r="BH22" s="43"/>
      <c r="BI22" s="3" t="str">
        <f>IF(BH22&gt;0,(BH22/$BO$20)*100," ")</f>
        <v xml:space="preserve"> </v>
      </c>
      <c r="BJ22" s="3" t="str">
        <f>IF(BH22&gt;0,BI22+BJ21," ")</f>
        <v xml:space="preserve"> </v>
      </c>
      <c r="BK22" s="425"/>
      <c r="BL22" s="425"/>
      <c r="BM22" s="426" t="str">
        <f>IF(BK22&gt;0,(BH22/100)*BK22, " ")</f>
        <v xml:space="preserve"> </v>
      </c>
      <c r="BN22" s="426"/>
      <c r="BO22" s="411" t="str">
        <f>IF(BK22&gt;0,BM22+BO21," ")</f>
        <v xml:space="preserve"> </v>
      </c>
      <c r="BP22" s="412"/>
      <c r="BQ22" s="26" t="str">
        <f t="shared" si="33"/>
        <v xml:space="preserve"> </v>
      </c>
      <c r="BR22" s="62"/>
      <c r="BS22" s="12">
        <v>18</v>
      </c>
      <c r="BT22" s="424"/>
      <c r="BU22" s="424"/>
      <c r="BV22" s="43"/>
      <c r="BW22" s="3" t="str">
        <f>IF(BV22&gt;0,(BV22/$CC$20)*100," ")</f>
        <v xml:space="preserve"> </v>
      </c>
      <c r="BX22" s="3" t="str">
        <f>IF(BV22&gt;0,BW22+BX21," ")</f>
        <v xml:space="preserve"> </v>
      </c>
      <c r="BY22" s="425"/>
      <c r="BZ22" s="425"/>
      <c r="CA22" s="426" t="str">
        <f>IF(BY22&gt;0,(BV22/100)*BY22, " ")</f>
        <v xml:space="preserve"> </v>
      </c>
      <c r="CB22" s="426"/>
      <c r="CC22" s="411" t="str">
        <f>IF(BY22&gt;0,CA22+CC21," ")</f>
        <v xml:space="preserve"> </v>
      </c>
      <c r="CD22" s="412"/>
      <c r="CE22" s="26" t="str">
        <f t="shared" si="2"/>
        <v xml:space="preserve"> </v>
      </c>
      <c r="CF22" s="62"/>
    </row>
    <row r="23" spans="1:84" x14ac:dyDescent="0.3">
      <c r="A23" s="12">
        <v>19</v>
      </c>
      <c r="B23" s="424"/>
      <c r="C23" s="424"/>
      <c r="D23" s="43"/>
      <c r="E23" s="3" t="str">
        <f t="shared" ref="E23:E30" si="34">IF(D23&gt;0,(D23/$K$20)*100," ")</f>
        <v xml:space="preserve"> </v>
      </c>
      <c r="F23" s="3" t="str">
        <f t="shared" ref="F23:F29" si="35">IF(D23&gt;0,E23+F22," ")</f>
        <v xml:space="preserve"> </v>
      </c>
      <c r="G23" s="425"/>
      <c r="H23" s="425"/>
      <c r="I23" s="426" t="str">
        <f t="shared" ref="I23:I30" si="36">IF(G23&gt;0,(D23/100)*G23, " ")</f>
        <v xml:space="preserve"> </v>
      </c>
      <c r="J23" s="426"/>
      <c r="K23" s="411" t="str">
        <f t="shared" ref="K23:K29" si="37">IF(G23&gt;0,I23+K22," ")</f>
        <v xml:space="preserve"> </v>
      </c>
      <c r="L23" s="412"/>
      <c r="M23" s="26" t="str">
        <f t="shared" si="3"/>
        <v xml:space="preserve"> </v>
      </c>
      <c r="N23" s="71"/>
      <c r="O23" s="12">
        <v>19</v>
      </c>
      <c r="P23" s="424"/>
      <c r="Q23" s="424"/>
      <c r="R23" s="43"/>
      <c r="S23" s="3" t="str">
        <f t="shared" ref="S23:S30" si="38">IF(R23&gt;0,(R23/$Y$20)*100," ")</f>
        <v xml:space="preserve"> </v>
      </c>
      <c r="T23" s="3" t="str">
        <f t="shared" ref="T23:T29" si="39">IF(R23&gt;0,S23+T22," ")</f>
        <v xml:space="preserve"> </v>
      </c>
      <c r="U23" s="425"/>
      <c r="V23" s="425"/>
      <c r="W23" s="426" t="str">
        <f t="shared" ref="W23:W30" si="40">IF(U23&gt;0,(R23/100)*U23, " ")</f>
        <v xml:space="preserve"> </v>
      </c>
      <c r="X23" s="426"/>
      <c r="Y23" s="411" t="str">
        <f t="shared" ref="Y23:Y29" si="41">IF(U23&gt;0,W23+Y22," ")</f>
        <v xml:space="preserve"> </v>
      </c>
      <c r="Z23" s="412"/>
      <c r="AA23" s="26" t="str">
        <f t="shared" si="30"/>
        <v xml:space="preserve"> </v>
      </c>
      <c r="AB23" s="62"/>
      <c r="AC23" s="12">
        <v>19</v>
      </c>
      <c r="AD23" s="424"/>
      <c r="AE23" s="424"/>
      <c r="AF23" s="43"/>
      <c r="AG23" s="3" t="str">
        <f t="shared" ref="AG23:AG30" si="42">IF(AF23&gt;0,(AF23/$AM$20)*100," ")</f>
        <v xml:space="preserve"> </v>
      </c>
      <c r="AH23" s="3" t="str">
        <f t="shared" ref="AH23:AH29" si="43">IF(AF23&gt;0,AG23+AH22," ")</f>
        <v xml:space="preserve"> </v>
      </c>
      <c r="AI23" s="425"/>
      <c r="AJ23" s="425"/>
      <c r="AK23" s="426" t="str">
        <f t="shared" ref="AK23:AK30" si="44">IF(AI23&gt;0,(AF23/100)*AI23, " ")</f>
        <v xml:space="preserve"> </v>
      </c>
      <c r="AL23" s="426"/>
      <c r="AM23" s="411" t="str">
        <f t="shared" ref="AM23:AM29" si="45">IF(AI23&gt;0,AK23+AM22," ")</f>
        <v xml:space="preserve"> </v>
      </c>
      <c r="AN23" s="412"/>
      <c r="AO23" s="24" t="str">
        <f t="shared" si="31"/>
        <v xml:space="preserve"> </v>
      </c>
      <c r="AP23" s="62"/>
      <c r="AQ23" s="12">
        <v>19</v>
      </c>
      <c r="AR23" s="424"/>
      <c r="AS23" s="424"/>
      <c r="AT23" s="43"/>
      <c r="AU23" s="3" t="str">
        <f t="shared" ref="AU23:AU30" si="46">IF(AT23&gt;0,(AT23/$BA$20)*100," ")</f>
        <v xml:space="preserve"> </v>
      </c>
      <c r="AV23" s="3" t="str">
        <f t="shared" ref="AV23:AV29" si="47">IF(AT23&gt;0,AU23+AV22," ")</f>
        <v xml:space="preserve"> </v>
      </c>
      <c r="AW23" s="425"/>
      <c r="AX23" s="425"/>
      <c r="AY23" s="426" t="str">
        <f t="shared" ref="AY23:AY30" si="48">IF(AW23&gt;0,(AT23/100)*AW23, " ")</f>
        <v xml:space="preserve"> </v>
      </c>
      <c r="AZ23" s="426"/>
      <c r="BA23" s="411" t="str">
        <f t="shared" ref="BA23:BA29" si="49">IF(AW23&gt;0,AY23+BA22," ")</f>
        <v xml:space="preserve"> </v>
      </c>
      <c r="BB23" s="412"/>
      <c r="BC23" s="26" t="str">
        <f t="shared" si="32"/>
        <v xml:space="preserve"> </v>
      </c>
      <c r="BD23" s="62"/>
      <c r="BE23" s="12">
        <v>19</v>
      </c>
      <c r="BF23" s="424"/>
      <c r="BG23" s="424"/>
      <c r="BH23" s="43"/>
      <c r="BI23" s="3" t="str">
        <f t="shared" ref="BI23:BI30" si="50">IF(BH23&gt;0,(BH23/$BO$20)*100," ")</f>
        <v xml:space="preserve"> </v>
      </c>
      <c r="BJ23" s="3" t="str">
        <f t="shared" ref="BJ23:BJ29" si="51">IF(BH23&gt;0,BI23+BJ22," ")</f>
        <v xml:space="preserve"> </v>
      </c>
      <c r="BK23" s="425"/>
      <c r="BL23" s="425"/>
      <c r="BM23" s="426" t="str">
        <f t="shared" ref="BM23:BM30" si="52">IF(BK23&gt;0,(BH23/100)*BK23, " ")</f>
        <v xml:space="preserve"> </v>
      </c>
      <c r="BN23" s="426"/>
      <c r="BO23" s="411" t="str">
        <f t="shared" ref="BO23:BO29" si="53">IF(BK23&gt;0,BM23+BO22," ")</f>
        <v xml:space="preserve"> </v>
      </c>
      <c r="BP23" s="412"/>
      <c r="BQ23" s="26" t="str">
        <f t="shared" si="33"/>
        <v xml:space="preserve"> </v>
      </c>
      <c r="BR23" s="62"/>
      <c r="BS23" s="12">
        <v>19</v>
      </c>
      <c r="BT23" s="424"/>
      <c r="BU23" s="424"/>
      <c r="BV23" s="43"/>
      <c r="BW23" s="3" t="str">
        <f t="shared" ref="BW23:BW30" si="54">IF(BV23&gt;0,(BV23/$CC$20)*100," ")</f>
        <v xml:space="preserve"> </v>
      </c>
      <c r="BX23" s="3" t="str">
        <f t="shared" ref="BX23:BX29" si="55">IF(BV23&gt;0,BW23+BX22," ")</f>
        <v xml:space="preserve"> </v>
      </c>
      <c r="BY23" s="425"/>
      <c r="BZ23" s="425"/>
      <c r="CA23" s="426" t="str">
        <f t="shared" ref="CA23:CA30" si="56">IF(BY23&gt;0,(BV23/100)*BY23, " ")</f>
        <v xml:space="preserve"> </v>
      </c>
      <c r="CB23" s="426"/>
      <c r="CC23" s="411" t="str">
        <f t="shared" ref="CC23:CC29" si="57">IF(BY23&gt;0,CA23+CC22," ")</f>
        <v xml:space="preserve"> </v>
      </c>
      <c r="CD23" s="412"/>
      <c r="CE23" s="26" t="str">
        <f t="shared" si="2"/>
        <v xml:space="preserve"> </v>
      </c>
      <c r="CF23" s="62"/>
    </row>
    <row r="24" spans="1:84" x14ac:dyDescent="0.3">
      <c r="A24" s="12">
        <v>20</v>
      </c>
      <c r="B24" s="424"/>
      <c r="C24" s="424"/>
      <c r="D24" s="43"/>
      <c r="E24" s="3" t="str">
        <f t="shared" si="34"/>
        <v xml:space="preserve"> </v>
      </c>
      <c r="F24" s="3" t="str">
        <f t="shared" si="35"/>
        <v xml:space="preserve"> </v>
      </c>
      <c r="G24" s="425"/>
      <c r="H24" s="425"/>
      <c r="I24" s="426" t="str">
        <f t="shared" si="36"/>
        <v xml:space="preserve"> </v>
      </c>
      <c r="J24" s="426"/>
      <c r="K24" s="411" t="str">
        <f t="shared" si="37"/>
        <v xml:space="preserve"> </v>
      </c>
      <c r="L24" s="412"/>
      <c r="M24" s="26" t="str">
        <f t="shared" si="3"/>
        <v xml:space="preserve"> </v>
      </c>
      <c r="N24" s="71"/>
      <c r="O24" s="12">
        <v>20</v>
      </c>
      <c r="P24" s="424"/>
      <c r="Q24" s="424"/>
      <c r="R24" s="43"/>
      <c r="S24" s="3" t="str">
        <f t="shared" si="38"/>
        <v xml:space="preserve"> </v>
      </c>
      <c r="T24" s="3" t="str">
        <f t="shared" si="39"/>
        <v xml:space="preserve"> </v>
      </c>
      <c r="U24" s="425"/>
      <c r="V24" s="425"/>
      <c r="W24" s="426" t="str">
        <f t="shared" si="40"/>
        <v xml:space="preserve"> </v>
      </c>
      <c r="X24" s="426"/>
      <c r="Y24" s="411" t="str">
        <f t="shared" si="41"/>
        <v xml:space="preserve"> </v>
      </c>
      <c r="Z24" s="412"/>
      <c r="AA24" s="26" t="str">
        <f t="shared" si="30"/>
        <v xml:space="preserve"> </v>
      </c>
      <c r="AB24" s="62"/>
      <c r="AC24" s="12">
        <v>20</v>
      </c>
      <c r="AD24" s="424"/>
      <c r="AE24" s="424"/>
      <c r="AF24" s="43"/>
      <c r="AG24" s="3" t="str">
        <f t="shared" si="42"/>
        <v xml:space="preserve"> </v>
      </c>
      <c r="AH24" s="3" t="str">
        <f t="shared" si="43"/>
        <v xml:space="preserve"> </v>
      </c>
      <c r="AI24" s="425"/>
      <c r="AJ24" s="425"/>
      <c r="AK24" s="426" t="str">
        <f t="shared" si="44"/>
        <v xml:space="preserve"> </v>
      </c>
      <c r="AL24" s="426"/>
      <c r="AM24" s="411" t="str">
        <f t="shared" si="45"/>
        <v xml:space="preserve"> </v>
      </c>
      <c r="AN24" s="412"/>
      <c r="AO24" s="24" t="str">
        <f t="shared" si="31"/>
        <v xml:space="preserve"> </v>
      </c>
      <c r="AP24" s="62"/>
      <c r="AQ24" s="12">
        <v>20</v>
      </c>
      <c r="AR24" s="424"/>
      <c r="AS24" s="424"/>
      <c r="AT24" s="43"/>
      <c r="AU24" s="3" t="str">
        <f t="shared" si="46"/>
        <v xml:space="preserve"> </v>
      </c>
      <c r="AV24" s="3" t="str">
        <f t="shared" si="47"/>
        <v xml:space="preserve"> </v>
      </c>
      <c r="AW24" s="425"/>
      <c r="AX24" s="425"/>
      <c r="AY24" s="426" t="str">
        <f t="shared" si="48"/>
        <v xml:space="preserve"> </v>
      </c>
      <c r="AZ24" s="426"/>
      <c r="BA24" s="411" t="str">
        <f t="shared" si="49"/>
        <v xml:space="preserve"> </v>
      </c>
      <c r="BB24" s="412"/>
      <c r="BC24" s="26" t="str">
        <f t="shared" si="32"/>
        <v xml:space="preserve"> </v>
      </c>
      <c r="BD24" s="62"/>
      <c r="BE24" s="12">
        <v>20</v>
      </c>
      <c r="BF24" s="424"/>
      <c r="BG24" s="424"/>
      <c r="BH24" s="43"/>
      <c r="BI24" s="3" t="str">
        <f t="shared" si="50"/>
        <v xml:space="preserve"> </v>
      </c>
      <c r="BJ24" s="3" t="str">
        <f t="shared" si="51"/>
        <v xml:space="preserve"> </v>
      </c>
      <c r="BK24" s="425"/>
      <c r="BL24" s="425"/>
      <c r="BM24" s="426" t="str">
        <f t="shared" si="52"/>
        <v xml:space="preserve"> </v>
      </c>
      <c r="BN24" s="426"/>
      <c r="BO24" s="411" t="str">
        <f t="shared" si="53"/>
        <v xml:space="preserve"> </v>
      </c>
      <c r="BP24" s="412"/>
      <c r="BQ24" s="26" t="str">
        <f t="shared" si="33"/>
        <v xml:space="preserve"> </v>
      </c>
      <c r="BR24" s="62"/>
      <c r="BS24" s="12">
        <v>20</v>
      </c>
      <c r="BT24" s="424"/>
      <c r="BU24" s="424"/>
      <c r="BV24" s="43"/>
      <c r="BW24" s="3" t="str">
        <f t="shared" si="54"/>
        <v xml:space="preserve"> </v>
      </c>
      <c r="BX24" s="3" t="str">
        <f t="shared" si="55"/>
        <v xml:space="preserve"> </v>
      </c>
      <c r="BY24" s="425"/>
      <c r="BZ24" s="425"/>
      <c r="CA24" s="426" t="str">
        <f t="shared" si="56"/>
        <v xml:space="preserve"> </v>
      </c>
      <c r="CB24" s="426"/>
      <c r="CC24" s="411" t="str">
        <f t="shared" si="57"/>
        <v xml:space="preserve"> </v>
      </c>
      <c r="CD24" s="412"/>
      <c r="CE24" s="26" t="str">
        <f t="shared" si="2"/>
        <v xml:space="preserve"> </v>
      </c>
      <c r="CF24" s="62"/>
    </row>
    <row r="25" spans="1:84" x14ac:dyDescent="0.3">
      <c r="A25" s="12">
        <v>21</v>
      </c>
      <c r="B25" s="424"/>
      <c r="C25" s="424"/>
      <c r="D25" s="43"/>
      <c r="E25" s="3" t="str">
        <f t="shared" si="34"/>
        <v xml:space="preserve"> </v>
      </c>
      <c r="F25" s="3" t="str">
        <f t="shared" si="35"/>
        <v xml:space="preserve"> </v>
      </c>
      <c r="G25" s="425"/>
      <c r="H25" s="425"/>
      <c r="I25" s="426" t="str">
        <f t="shared" si="36"/>
        <v xml:space="preserve"> </v>
      </c>
      <c r="J25" s="426"/>
      <c r="K25" s="411" t="str">
        <f t="shared" si="37"/>
        <v xml:space="preserve"> </v>
      </c>
      <c r="L25" s="412"/>
      <c r="M25" s="26" t="str">
        <f t="shared" si="3"/>
        <v xml:space="preserve"> </v>
      </c>
      <c r="N25" s="71"/>
      <c r="O25" s="12">
        <v>21</v>
      </c>
      <c r="P25" s="424"/>
      <c r="Q25" s="424"/>
      <c r="R25" s="43"/>
      <c r="S25" s="3" t="str">
        <f t="shared" si="38"/>
        <v xml:space="preserve"> </v>
      </c>
      <c r="T25" s="3" t="str">
        <f t="shared" si="39"/>
        <v xml:space="preserve"> </v>
      </c>
      <c r="U25" s="425"/>
      <c r="V25" s="425"/>
      <c r="W25" s="426" t="str">
        <f t="shared" si="40"/>
        <v xml:space="preserve"> </v>
      </c>
      <c r="X25" s="426"/>
      <c r="Y25" s="411" t="str">
        <f t="shared" si="41"/>
        <v xml:space="preserve"> </v>
      </c>
      <c r="Z25" s="412"/>
      <c r="AA25" s="26" t="str">
        <f t="shared" si="30"/>
        <v xml:space="preserve"> </v>
      </c>
      <c r="AB25" s="62"/>
      <c r="AC25" s="12">
        <v>21</v>
      </c>
      <c r="AD25" s="424"/>
      <c r="AE25" s="424"/>
      <c r="AF25" s="43"/>
      <c r="AG25" s="3" t="str">
        <f t="shared" si="42"/>
        <v xml:space="preserve"> </v>
      </c>
      <c r="AH25" s="3" t="str">
        <f t="shared" si="43"/>
        <v xml:space="preserve"> </v>
      </c>
      <c r="AI25" s="425"/>
      <c r="AJ25" s="425"/>
      <c r="AK25" s="426" t="str">
        <f t="shared" si="44"/>
        <v xml:space="preserve"> </v>
      </c>
      <c r="AL25" s="426"/>
      <c r="AM25" s="411" t="str">
        <f t="shared" si="45"/>
        <v xml:space="preserve"> </v>
      </c>
      <c r="AN25" s="412"/>
      <c r="AO25" s="24" t="str">
        <f t="shared" si="31"/>
        <v xml:space="preserve"> </v>
      </c>
      <c r="AP25" s="62"/>
      <c r="AQ25" s="12">
        <v>21</v>
      </c>
      <c r="AR25" s="424"/>
      <c r="AS25" s="424"/>
      <c r="AT25" s="43"/>
      <c r="AU25" s="3" t="str">
        <f t="shared" si="46"/>
        <v xml:space="preserve"> </v>
      </c>
      <c r="AV25" s="3" t="str">
        <f t="shared" si="47"/>
        <v xml:space="preserve"> </v>
      </c>
      <c r="AW25" s="425"/>
      <c r="AX25" s="425"/>
      <c r="AY25" s="426" t="str">
        <f t="shared" si="48"/>
        <v xml:space="preserve"> </v>
      </c>
      <c r="AZ25" s="426"/>
      <c r="BA25" s="411" t="str">
        <f t="shared" si="49"/>
        <v xml:space="preserve"> </v>
      </c>
      <c r="BB25" s="412"/>
      <c r="BC25" s="26" t="str">
        <f t="shared" si="32"/>
        <v xml:space="preserve"> </v>
      </c>
      <c r="BD25" s="62"/>
      <c r="BE25" s="12">
        <v>21</v>
      </c>
      <c r="BF25" s="424"/>
      <c r="BG25" s="424"/>
      <c r="BH25" s="43"/>
      <c r="BI25" s="3" t="str">
        <f t="shared" si="50"/>
        <v xml:space="preserve"> </v>
      </c>
      <c r="BJ25" s="3" t="str">
        <f t="shared" si="51"/>
        <v xml:space="preserve"> </v>
      </c>
      <c r="BK25" s="425"/>
      <c r="BL25" s="425"/>
      <c r="BM25" s="426" t="str">
        <f t="shared" si="52"/>
        <v xml:space="preserve"> </v>
      </c>
      <c r="BN25" s="426"/>
      <c r="BO25" s="411" t="str">
        <f t="shared" si="53"/>
        <v xml:space="preserve"> </v>
      </c>
      <c r="BP25" s="412"/>
      <c r="BQ25" s="26" t="str">
        <f t="shared" si="33"/>
        <v xml:space="preserve"> </v>
      </c>
      <c r="BR25" s="62"/>
      <c r="BS25" s="12">
        <v>21</v>
      </c>
      <c r="BT25" s="424"/>
      <c r="BU25" s="424"/>
      <c r="BV25" s="43"/>
      <c r="BW25" s="3" t="str">
        <f t="shared" si="54"/>
        <v xml:space="preserve"> </v>
      </c>
      <c r="BX25" s="3" t="str">
        <f t="shared" si="55"/>
        <v xml:space="preserve"> </v>
      </c>
      <c r="BY25" s="425"/>
      <c r="BZ25" s="425"/>
      <c r="CA25" s="426" t="str">
        <f t="shared" si="56"/>
        <v xml:space="preserve"> </v>
      </c>
      <c r="CB25" s="426"/>
      <c r="CC25" s="411" t="str">
        <f t="shared" si="57"/>
        <v xml:space="preserve"> </v>
      </c>
      <c r="CD25" s="412"/>
      <c r="CE25" s="26" t="str">
        <f t="shared" si="2"/>
        <v xml:space="preserve"> </v>
      </c>
      <c r="CF25" s="62"/>
    </row>
    <row r="26" spans="1:84" x14ac:dyDescent="0.3">
      <c r="A26" s="12">
        <v>22</v>
      </c>
      <c r="B26" s="424"/>
      <c r="C26" s="424"/>
      <c r="D26" s="43"/>
      <c r="E26" s="3" t="str">
        <f t="shared" si="34"/>
        <v xml:space="preserve"> </v>
      </c>
      <c r="F26" s="3" t="str">
        <f t="shared" si="35"/>
        <v xml:space="preserve"> </v>
      </c>
      <c r="G26" s="425"/>
      <c r="H26" s="425"/>
      <c r="I26" s="426" t="str">
        <f t="shared" si="36"/>
        <v xml:space="preserve"> </v>
      </c>
      <c r="J26" s="426"/>
      <c r="K26" s="411" t="str">
        <f t="shared" si="37"/>
        <v xml:space="preserve"> </v>
      </c>
      <c r="L26" s="412"/>
      <c r="M26" s="26" t="str">
        <f t="shared" si="3"/>
        <v xml:space="preserve"> </v>
      </c>
      <c r="N26" s="71"/>
      <c r="O26" s="12">
        <v>22</v>
      </c>
      <c r="P26" s="424"/>
      <c r="Q26" s="424"/>
      <c r="R26" s="43"/>
      <c r="S26" s="3" t="str">
        <f t="shared" si="38"/>
        <v xml:space="preserve"> </v>
      </c>
      <c r="T26" s="3" t="str">
        <f t="shared" si="39"/>
        <v xml:space="preserve"> </v>
      </c>
      <c r="U26" s="425"/>
      <c r="V26" s="425"/>
      <c r="W26" s="426" t="str">
        <f t="shared" si="40"/>
        <v xml:space="preserve"> </v>
      </c>
      <c r="X26" s="426"/>
      <c r="Y26" s="411" t="str">
        <f t="shared" si="41"/>
        <v xml:space="preserve"> </v>
      </c>
      <c r="Z26" s="412"/>
      <c r="AA26" s="26" t="str">
        <f t="shared" si="30"/>
        <v xml:space="preserve"> </v>
      </c>
      <c r="AB26" s="62"/>
      <c r="AC26" s="12">
        <v>22</v>
      </c>
      <c r="AD26" s="424"/>
      <c r="AE26" s="424"/>
      <c r="AF26" s="43"/>
      <c r="AG26" s="3" t="str">
        <f t="shared" si="42"/>
        <v xml:space="preserve"> </v>
      </c>
      <c r="AH26" s="3" t="str">
        <f t="shared" si="43"/>
        <v xml:space="preserve"> </v>
      </c>
      <c r="AI26" s="425"/>
      <c r="AJ26" s="425"/>
      <c r="AK26" s="426" t="str">
        <f t="shared" si="44"/>
        <v xml:space="preserve"> </v>
      </c>
      <c r="AL26" s="426"/>
      <c r="AM26" s="411" t="str">
        <f t="shared" si="45"/>
        <v xml:space="preserve"> </v>
      </c>
      <c r="AN26" s="412"/>
      <c r="AO26" s="24" t="str">
        <f t="shared" si="31"/>
        <v xml:space="preserve"> </v>
      </c>
      <c r="AP26" s="62"/>
      <c r="AQ26" s="12">
        <v>22</v>
      </c>
      <c r="AR26" s="424"/>
      <c r="AS26" s="424"/>
      <c r="AT26" s="43"/>
      <c r="AU26" s="3" t="str">
        <f t="shared" si="46"/>
        <v xml:space="preserve"> </v>
      </c>
      <c r="AV26" s="3" t="str">
        <f t="shared" si="47"/>
        <v xml:space="preserve"> </v>
      </c>
      <c r="AW26" s="425"/>
      <c r="AX26" s="425"/>
      <c r="AY26" s="426" t="str">
        <f t="shared" si="48"/>
        <v xml:space="preserve"> </v>
      </c>
      <c r="AZ26" s="426"/>
      <c r="BA26" s="411" t="str">
        <f t="shared" si="49"/>
        <v xml:space="preserve"> </v>
      </c>
      <c r="BB26" s="412"/>
      <c r="BC26" s="26" t="str">
        <f t="shared" si="32"/>
        <v xml:space="preserve"> </v>
      </c>
      <c r="BD26" s="62"/>
      <c r="BE26" s="12">
        <v>22</v>
      </c>
      <c r="BF26" s="424"/>
      <c r="BG26" s="424"/>
      <c r="BH26" s="43"/>
      <c r="BI26" s="3" t="str">
        <f t="shared" si="50"/>
        <v xml:space="preserve"> </v>
      </c>
      <c r="BJ26" s="3" t="str">
        <f t="shared" si="51"/>
        <v xml:space="preserve"> </v>
      </c>
      <c r="BK26" s="425"/>
      <c r="BL26" s="425"/>
      <c r="BM26" s="426" t="str">
        <f t="shared" si="52"/>
        <v xml:space="preserve"> </v>
      </c>
      <c r="BN26" s="426"/>
      <c r="BO26" s="411" t="str">
        <f t="shared" si="53"/>
        <v xml:space="preserve"> </v>
      </c>
      <c r="BP26" s="412"/>
      <c r="BQ26" s="26" t="str">
        <f t="shared" si="33"/>
        <v xml:space="preserve"> </v>
      </c>
      <c r="BR26" s="62"/>
      <c r="BS26" s="12">
        <v>22</v>
      </c>
      <c r="BT26" s="424"/>
      <c r="BU26" s="424"/>
      <c r="BV26" s="43"/>
      <c r="BW26" s="3" t="str">
        <f t="shared" si="54"/>
        <v xml:space="preserve"> </v>
      </c>
      <c r="BX26" s="3" t="str">
        <f t="shared" si="55"/>
        <v xml:space="preserve"> </v>
      </c>
      <c r="BY26" s="425"/>
      <c r="BZ26" s="425"/>
      <c r="CA26" s="426" t="str">
        <f t="shared" si="56"/>
        <v xml:space="preserve"> </v>
      </c>
      <c r="CB26" s="426"/>
      <c r="CC26" s="411" t="str">
        <f t="shared" si="57"/>
        <v xml:space="preserve"> </v>
      </c>
      <c r="CD26" s="412"/>
      <c r="CE26" s="26" t="str">
        <f t="shared" si="2"/>
        <v xml:space="preserve"> </v>
      </c>
      <c r="CF26" s="62"/>
    </row>
    <row r="27" spans="1:84" x14ac:dyDescent="0.3">
      <c r="A27" s="12">
        <v>23</v>
      </c>
      <c r="B27" s="424"/>
      <c r="C27" s="424"/>
      <c r="D27" s="43"/>
      <c r="E27" s="3" t="str">
        <f t="shared" si="34"/>
        <v xml:space="preserve"> </v>
      </c>
      <c r="F27" s="3" t="str">
        <f t="shared" si="35"/>
        <v xml:space="preserve"> </v>
      </c>
      <c r="G27" s="425"/>
      <c r="H27" s="425"/>
      <c r="I27" s="426" t="str">
        <f t="shared" si="36"/>
        <v xml:space="preserve"> </v>
      </c>
      <c r="J27" s="426"/>
      <c r="K27" s="411" t="str">
        <f t="shared" si="37"/>
        <v xml:space="preserve"> </v>
      </c>
      <c r="L27" s="412"/>
      <c r="M27" s="26" t="str">
        <f t="shared" si="3"/>
        <v xml:space="preserve"> </v>
      </c>
      <c r="N27" s="71"/>
      <c r="O27" s="12">
        <v>23</v>
      </c>
      <c r="P27" s="424"/>
      <c r="Q27" s="424"/>
      <c r="R27" s="43"/>
      <c r="S27" s="3" t="str">
        <f t="shared" si="38"/>
        <v xml:space="preserve"> </v>
      </c>
      <c r="T27" s="3" t="str">
        <f t="shared" si="39"/>
        <v xml:space="preserve"> </v>
      </c>
      <c r="U27" s="425"/>
      <c r="V27" s="425"/>
      <c r="W27" s="426" t="str">
        <f t="shared" si="40"/>
        <v xml:space="preserve"> </v>
      </c>
      <c r="X27" s="426"/>
      <c r="Y27" s="411" t="str">
        <f t="shared" si="41"/>
        <v xml:space="preserve"> </v>
      </c>
      <c r="Z27" s="412"/>
      <c r="AA27" s="26" t="str">
        <f t="shared" si="30"/>
        <v xml:space="preserve"> </v>
      </c>
      <c r="AB27" s="62"/>
      <c r="AC27" s="12">
        <v>23</v>
      </c>
      <c r="AD27" s="424"/>
      <c r="AE27" s="424"/>
      <c r="AF27" s="43"/>
      <c r="AG27" s="3" t="str">
        <f t="shared" si="42"/>
        <v xml:space="preserve"> </v>
      </c>
      <c r="AH27" s="3" t="str">
        <f t="shared" si="43"/>
        <v xml:space="preserve"> </v>
      </c>
      <c r="AI27" s="425"/>
      <c r="AJ27" s="425"/>
      <c r="AK27" s="426" t="str">
        <f t="shared" si="44"/>
        <v xml:space="preserve"> </v>
      </c>
      <c r="AL27" s="426"/>
      <c r="AM27" s="411" t="str">
        <f t="shared" si="45"/>
        <v xml:space="preserve"> </v>
      </c>
      <c r="AN27" s="412"/>
      <c r="AO27" s="24" t="str">
        <f t="shared" si="31"/>
        <v xml:space="preserve"> </v>
      </c>
      <c r="AP27" s="62"/>
      <c r="AQ27" s="12">
        <v>23</v>
      </c>
      <c r="AR27" s="424"/>
      <c r="AS27" s="424"/>
      <c r="AT27" s="43"/>
      <c r="AU27" s="3" t="str">
        <f t="shared" si="46"/>
        <v xml:space="preserve"> </v>
      </c>
      <c r="AV27" s="3" t="str">
        <f t="shared" si="47"/>
        <v xml:space="preserve"> </v>
      </c>
      <c r="AW27" s="425"/>
      <c r="AX27" s="425"/>
      <c r="AY27" s="426" t="str">
        <f t="shared" si="48"/>
        <v xml:space="preserve"> </v>
      </c>
      <c r="AZ27" s="426"/>
      <c r="BA27" s="411" t="str">
        <f t="shared" si="49"/>
        <v xml:space="preserve"> </v>
      </c>
      <c r="BB27" s="412"/>
      <c r="BC27" s="26" t="str">
        <f t="shared" si="32"/>
        <v xml:space="preserve"> </v>
      </c>
      <c r="BD27" s="62"/>
      <c r="BE27" s="12">
        <v>23</v>
      </c>
      <c r="BF27" s="424"/>
      <c r="BG27" s="424"/>
      <c r="BH27" s="43"/>
      <c r="BI27" s="3" t="str">
        <f t="shared" si="50"/>
        <v xml:space="preserve"> </v>
      </c>
      <c r="BJ27" s="3" t="str">
        <f t="shared" si="51"/>
        <v xml:space="preserve"> </v>
      </c>
      <c r="BK27" s="425"/>
      <c r="BL27" s="425"/>
      <c r="BM27" s="426" t="str">
        <f t="shared" si="52"/>
        <v xml:space="preserve"> </v>
      </c>
      <c r="BN27" s="426"/>
      <c r="BO27" s="411" t="str">
        <f t="shared" si="53"/>
        <v xml:space="preserve"> </v>
      </c>
      <c r="BP27" s="412"/>
      <c r="BQ27" s="26" t="str">
        <f t="shared" si="33"/>
        <v xml:space="preserve"> </v>
      </c>
      <c r="BR27" s="62"/>
      <c r="BS27" s="12">
        <v>23</v>
      </c>
      <c r="BT27" s="424"/>
      <c r="BU27" s="424"/>
      <c r="BV27" s="43"/>
      <c r="BW27" s="3" t="str">
        <f t="shared" si="54"/>
        <v xml:space="preserve"> </v>
      </c>
      <c r="BX27" s="3" t="str">
        <f t="shared" si="55"/>
        <v xml:space="preserve"> </v>
      </c>
      <c r="BY27" s="425"/>
      <c r="BZ27" s="425"/>
      <c r="CA27" s="426" t="str">
        <f t="shared" si="56"/>
        <v xml:space="preserve"> </v>
      </c>
      <c r="CB27" s="426"/>
      <c r="CC27" s="411" t="str">
        <f t="shared" si="57"/>
        <v xml:space="preserve"> </v>
      </c>
      <c r="CD27" s="412"/>
      <c r="CE27" s="26" t="str">
        <f t="shared" si="2"/>
        <v xml:space="preserve"> </v>
      </c>
      <c r="CF27" s="62"/>
    </row>
    <row r="28" spans="1:84" x14ac:dyDescent="0.3">
      <c r="A28" s="12">
        <v>24</v>
      </c>
      <c r="B28" s="424"/>
      <c r="C28" s="424"/>
      <c r="D28" s="43"/>
      <c r="E28" s="3" t="str">
        <f t="shared" si="34"/>
        <v xml:space="preserve"> </v>
      </c>
      <c r="F28" s="3" t="str">
        <f t="shared" si="35"/>
        <v xml:space="preserve"> </v>
      </c>
      <c r="G28" s="425"/>
      <c r="H28" s="425"/>
      <c r="I28" s="426" t="str">
        <f t="shared" si="36"/>
        <v xml:space="preserve"> </v>
      </c>
      <c r="J28" s="426"/>
      <c r="K28" s="411" t="str">
        <f t="shared" si="37"/>
        <v xml:space="preserve"> </v>
      </c>
      <c r="L28" s="412"/>
      <c r="M28" s="26" t="str">
        <f t="shared" si="3"/>
        <v xml:space="preserve"> </v>
      </c>
      <c r="N28" s="71"/>
      <c r="O28" s="12">
        <v>24</v>
      </c>
      <c r="P28" s="424"/>
      <c r="Q28" s="424"/>
      <c r="R28" s="43"/>
      <c r="S28" s="3" t="str">
        <f t="shared" si="38"/>
        <v xml:space="preserve"> </v>
      </c>
      <c r="T28" s="3" t="str">
        <f t="shared" si="39"/>
        <v xml:space="preserve"> </v>
      </c>
      <c r="U28" s="425"/>
      <c r="V28" s="425"/>
      <c r="W28" s="426" t="str">
        <f t="shared" si="40"/>
        <v xml:space="preserve"> </v>
      </c>
      <c r="X28" s="426"/>
      <c r="Y28" s="411" t="str">
        <f t="shared" si="41"/>
        <v xml:space="preserve"> </v>
      </c>
      <c r="Z28" s="412"/>
      <c r="AA28" s="26" t="str">
        <f t="shared" si="30"/>
        <v xml:space="preserve"> </v>
      </c>
      <c r="AB28" s="62"/>
      <c r="AC28" s="12">
        <v>24</v>
      </c>
      <c r="AD28" s="424"/>
      <c r="AE28" s="424"/>
      <c r="AF28" s="43"/>
      <c r="AG28" s="3" t="str">
        <f t="shared" si="42"/>
        <v xml:space="preserve"> </v>
      </c>
      <c r="AH28" s="3" t="str">
        <f t="shared" si="43"/>
        <v xml:space="preserve"> </v>
      </c>
      <c r="AI28" s="425"/>
      <c r="AJ28" s="425"/>
      <c r="AK28" s="426" t="str">
        <f t="shared" si="44"/>
        <v xml:space="preserve"> </v>
      </c>
      <c r="AL28" s="426"/>
      <c r="AM28" s="411" t="str">
        <f t="shared" si="45"/>
        <v xml:space="preserve"> </v>
      </c>
      <c r="AN28" s="412"/>
      <c r="AO28" s="24" t="str">
        <f t="shared" si="31"/>
        <v xml:space="preserve"> </v>
      </c>
      <c r="AP28" s="62"/>
      <c r="AQ28" s="12">
        <v>24</v>
      </c>
      <c r="AR28" s="424"/>
      <c r="AS28" s="424"/>
      <c r="AT28" s="43"/>
      <c r="AU28" s="3" t="str">
        <f t="shared" si="46"/>
        <v xml:space="preserve"> </v>
      </c>
      <c r="AV28" s="3" t="str">
        <f t="shared" si="47"/>
        <v xml:space="preserve"> </v>
      </c>
      <c r="AW28" s="425"/>
      <c r="AX28" s="425"/>
      <c r="AY28" s="426" t="str">
        <f t="shared" si="48"/>
        <v xml:space="preserve"> </v>
      </c>
      <c r="AZ28" s="426"/>
      <c r="BA28" s="411" t="str">
        <f t="shared" si="49"/>
        <v xml:space="preserve"> </v>
      </c>
      <c r="BB28" s="412"/>
      <c r="BC28" s="26" t="str">
        <f t="shared" si="32"/>
        <v xml:space="preserve"> </v>
      </c>
      <c r="BD28" s="62"/>
      <c r="BE28" s="12">
        <v>24</v>
      </c>
      <c r="BF28" s="424"/>
      <c r="BG28" s="424"/>
      <c r="BH28" s="43"/>
      <c r="BI28" s="3" t="str">
        <f t="shared" si="50"/>
        <v xml:space="preserve"> </v>
      </c>
      <c r="BJ28" s="3" t="str">
        <f t="shared" si="51"/>
        <v xml:space="preserve"> </v>
      </c>
      <c r="BK28" s="425"/>
      <c r="BL28" s="425"/>
      <c r="BM28" s="426" t="str">
        <f t="shared" si="52"/>
        <v xml:space="preserve"> </v>
      </c>
      <c r="BN28" s="426"/>
      <c r="BO28" s="411" t="str">
        <f t="shared" si="53"/>
        <v xml:space="preserve"> </v>
      </c>
      <c r="BP28" s="412"/>
      <c r="BQ28" s="26" t="str">
        <f t="shared" si="33"/>
        <v xml:space="preserve"> </v>
      </c>
      <c r="BR28" s="62"/>
      <c r="BS28" s="12">
        <v>24</v>
      </c>
      <c r="BT28" s="424"/>
      <c r="BU28" s="424"/>
      <c r="BV28" s="43"/>
      <c r="BW28" s="3" t="str">
        <f t="shared" si="54"/>
        <v xml:space="preserve"> </v>
      </c>
      <c r="BX28" s="3" t="str">
        <f t="shared" si="55"/>
        <v xml:space="preserve"> </v>
      </c>
      <c r="BY28" s="425"/>
      <c r="BZ28" s="425"/>
      <c r="CA28" s="426" t="str">
        <f t="shared" si="56"/>
        <v xml:space="preserve"> </v>
      </c>
      <c r="CB28" s="426"/>
      <c r="CC28" s="411" t="str">
        <f t="shared" si="57"/>
        <v xml:space="preserve"> </v>
      </c>
      <c r="CD28" s="412"/>
      <c r="CE28" s="26" t="str">
        <f t="shared" si="2"/>
        <v xml:space="preserve"> </v>
      </c>
      <c r="CF28" s="62"/>
    </row>
    <row r="29" spans="1:84" x14ac:dyDescent="0.3">
      <c r="A29" s="12">
        <v>25</v>
      </c>
      <c r="B29" s="424"/>
      <c r="C29" s="424"/>
      <c r="D29" s="43"/>
      <c r="E29" s="3" t="str">
        <f t="shared" si="34"/>
        <v xml:space="preserve"> </v>
      </c>
      <c r="F29" s="3" t="str">
        <f t="shared" si="35"/>
        <v xml:space="preserve"> </v>
      </c>
      <c r="G29" s="425"/>
      <c r="H29" s="425"/>
      <c r="I29" s="426" t="str">
        <f t="shared" si="36"/>
        <v xml:space="preserve"> </v>
      </c>
      <c r="J29" s="426"/>
      <c r="K29" s="411" t="str">
        <f t="shared" si="37"/>
        <v xml:space="preserve"> </v>
      </c>
      <c r="L29" s="412"/>
      <c r="M29" s="26" t="str">
        <f t="shared" si="3"/>
        <v xml:space="preserve"> </v>
      </c>
      <c r="N29" s="71"/>
      <c r="O29" s="12">
        <v>25</v>
      </c>
      <c r="P29" s="424"/>
      <c r="Q29" s="424"/>
      <c r="R29" s="43"/>
      <c r="S29" s="3" t="str">
        <f t="shared" si="38"/>
        <v xml:space="preserve"> </v>
      </c>
      <c r="T29" s="3" t="str">
        <f t="shared" si="39"/>
        <v xml:space="preserve"> </v>
      </c>
      <c r="U29" s="425"/>
      <c r="V29" s="425"/>
      <c r="W29" s="426" t="str">
        <f t="shared" si="40"/>
        <v xml:space="preserve"> </v>
      </c>
      <c r="X29" s="426"/>
      <c r="Y29" s="411" t="str">
        <f t="shared" si="41"/>
        <v xml:space="preserve"> </v>
      </c>
      <c r="Z29" s="412"/>
      <c r="AA29" s="26" t="str">
        <f t="shared" si="30"/>
        <v xml:space="preserve"> </v>
      </c>
      <c r="AB29" s="62"/>
      <c r="AC29" s="12">
        <v>25</v>
      </c>
      <c r="AD29" s="424"/>
      <c r="AE29" s="424"/>
      <c r="AF29" s="43"/>
      <c r="AG29" s="3" t="str">
        <f t="shared" si="42"/>
        <v xml:space="preserve"> </v>
      </c>
      <c r="AH29" s="3" t="str">
        <f t="shared" si="43"/>
        <v xml:space="preserve"> </v>
      </c>
      <c r="AI29" s="425"/>
      <c r="AJ29" s="425"/>
      <c r="AK29" s="426" t="str">
        <f t="shared" si="44"/>
        <v xml:space="preserve"> </v>
      </c>
      <c r="AL29" s="426"/>
      <c r="AM29" s="411" t="str">
        <f t="shared" si="45"/>
        <v xml:space="preserve"> </v>
      </c>
      <c r="AN29" s="412"/>
      <c r="AO29" s="24" t="str">
        <f t="shared" si="31"/>
        <v xml:space="preserve"> </v>
      </c>
      <c r="AP29" s="62"/>
      <c r="AQ29" s="12">
        <v>25</v>
      </c>
      <c r="AR29" s="424"/>
      <c r="AS29" s="424"/>
      <c r="AT29" s="43"/>
      <c r="AU29" s="3" t="str">
        <f t="shared" si="46"/>
        <v xml:space="preserve"> </v>
      </c>
      <c r="AV29" s="3" t="str">
        <f t="shared" si="47"/>
        <v xml:space="preserve"> </v>
      </c>
      <c r="AW29" s="425"/>
      <c r="AX29" s="425"/>
      <c r="AY29" s="426" t="str">
        <f t="shared" si="48"/>
        <v xml:space="preserve"> </v>
      </c>
      <c r="AZ29" s="426"/>
      <c r="BA29" s="411" t="str">
        <f t="shared" si="49"/>
        <v xml:space="preserve"> </v>
      </c>
      <c r="BB29" s="412"/>
      <c r="BC29" s="26" t="str">
        <f t="shared" si="32"/>
        <v xml:space="preserve"> </v>
      </c>
      <c r="BD29" s="62"/>
      <c r="BE29" s="12">
        <v>25</v>
      </c>
      <c r="BF29" s="424"/>
      <c r="BG29" s="424"/>
      <c r="BH29" s="43"/>
      <c r="BI29" s="3" t="str">
        <f t="shared" si="50"/>
        <v xml:space="preserve"> </v>
      </c>
      <c r="BJ29" s="3" t="str">
        <f t="shared" si="51"/>
        <v xml:space="preserve"> </v>
      </c>
      <c r="BK29" s="425"/>
      <c r="BL29" s="425"/>
      <c r="BM29" s="426" t="str">
        <f t="shared" si="52"/>
        <v xml:space="preserve"> </v>
      </c>
      <c r="BN29" s="426"/>
      <c r="BO29" s="411" t="str">
        <f t="shared" si="53"/>
        <v xml:space="preserve"> </v>
      </c>
      <c r="BP29" s="412"/>
      <c r="BQ29" s="26" t="str">
        <f t="shared" si="33"/>
        <v xml:space="preserve"> </v>
      </c>
      <c r="BR29" s="62"/>
      <c r="BS29" s="12">
        <v>25</v>
      </c>
      <c r="BT29" s="424"/>
      <c r="BU29" s="424"/>
      <c r="BV29" s="43"/>
      <c r="BW29" s="3" t="str">
        <f t="shared" si="54"/>
        <v xml:space="preserve"> </v>
      </c>
      <c r="BX29" s="3" t="str">
        <f t="shared" si="55"/>
        <v xml:space="preserve"> </v>
      </c>
      <c r="BY29" s="425"/>
      <c r="BZ29" s="425"/>
      <c r="CA29" s="426" t="str">
        <f t="shared" si="56"/>
        <v xml:space="preserve"> </v>
      </c>
      <c r="CB29" s="426"/>
      <c r="CC29" s="411" t="str">
        <f t="shared" si="57"/>
        <v xml:space="preserve"> </v>
      </c>
      <c r="CD29" s="412"/>
      <c r="CE29" s="26" t="str">
        <f t="shared" si="2"/>
        <v xml:space="preserve"> </v>
      </c>
      <c r="CF29" s="62"/>
    </row>
    <row r="30" spans="1:84" ht="14.5" thickBot="1" x14ac:dyDescent="0.35">
      <c r="A30" s="21">
        <v>26</v>
      </c>
      <c r="B30" s="427"/>
      <c r="C30" s="427"/>
      <c r="D30" s="60"/>
      <c r="E30" s="22" t="str">
        <f t="shared" si="34"/>
        <v xml:space="preserve"> </v>
      </c>
      <c r="F30" s="22" t="str">
        <f>IF(D30&gt;0,E30+F29," ")</f>
        <v xml:space="preserve"> </v>
      </c>
      <c r="G30" s="428"/>
      <c r="H30" s="428"/>
      <c r="I30" s="429" t="str">
        <f t="shared" si="36"/>
        <v xml:space="preserve"> </v>
      </c>
      <c r="J30" s="429"/>
      <c r="K30" s="413" t="str">
        <f>IF(G30&gt;0,I30+K29," ")</f>
        <v xml:space="preserve"> </v>
      </c>
      <c r="L30" s="414"/>
      <c r="M30" s="29" t="str">
        <f t="shared" si="3"/>
        <v xml:space="preserve"> </v>
      </c>
      <c r="N30" s="71"/>
      <c r="O30" s="21">
        <v>26</v>
      </c>
      <c r="P30" s="427"/>
      <c r="Q30" s="427"/>
      <c r="R30" s="60"/>
      <c r="S30" s="22" t="str">
        <f t="shared" si="38"/>
        <v xml:space="preserve"> </v>
      </c>
      <c r="T30" s="22" t="str">
        <f>IF(R30&gt;0,S30+T29," ")</f>
        <v xml:space="preserve"> </v>
      </c>
      <c r="U30" s="428"/>
      <c r="V30" s="428"/>
      <c r="W30" s="429" t="str">
        <f t="shared" si="40"/>
        <v xml:space="preserve"> </v>
      </c>
      <c r="X30" s="429"/>
      <c r="Y30" s="413" t="str">
        <f>IF(U30&gt;0,W30+Y29," ")</f>
        <v xml:space="preserve"> </v>
      </c>
      <c r="Z30" s="414"/>
      <c r="AA30" s="29" t="str">
        <f t="shared" si="30"/>
        <v xml:space="preserve"> </v>
      </c>
      <c r="AB30" s="62"/>
      <c r="AC30" s="21">
        <v>26</v>
      </c>
      <c r="AD30" s="427"/>
      <c r="AE30" s="427"/>
      <c r="AF30" s="60"/>
      <c r="AG30" s="22" t="str">
        <f t="shared" si="42"/>
        <v xml:space="preserve"> </v>
      </c>
      <c r="AH30" s="22" t="str">
        <f>IF(AF30&gt;0,AG30+AH29," ")</f>
        <v xml:space="preserve"> </v>
      </c>
      <c r="AI30" s="428"/>
      <c r="AJ30" s="428"/>
      <c r="AK30" s="429" t="str">
        <f t="shared" si="44"/>
        <v xml:space="preserve"> </v>
      </c>
      <c r="AL30" s="429"/>
      <c r="AM30" s="413" t="str">
        <f>IF(AI30&gt;0,AK30+AM29," ")</f>
        <v xml:space="preserve"> </v>
      </c>
      <c r="AN30" s="414"/>
      <c r="AO30" s="31" t="str">
        <f t="shared" si="31"/>
        <v xml:space="preserve"> </v>
      </c>
      <c r="AP30" s="62"/>
      <c r="AQ30" s="21">
        <v>26</v>
      </c>
      <c r="AR30" s="427"/>
      <c r="AS30" s="427"/>
      <c r="AT30" s="60"/>
      <c r="AU30" s="22" t="str">
        <f t="shared" si="46"/>
        <v xml:space="preserve"> </v>
      </c>
      <c r="AV30" s="22" t="str">
        <f>IF(AT30&gt;0,AU30+AV29," ")</f>
        <v xml:space="preserve"> </v>
      </c>
      <c r="AW30" s="428"/>
      <c r="AX30" s="428"/>
      <c r="AY30" s="429" t="str">
        <f t="shared" si="48"/>
        <v xml:space="preserve"> </v>
      </c>
      <c r="AZ30" s="429"/>
      <c r="BA30" s="413" t="str">
        <f>IF(AW30&gt;0,AY30+BA29," ")</f>
        <v xml:space="preserve"> </v>
      </c>
      <c r="BB30" s="414"/>
      <c r="BC30" s="29" t="str">
        <f t="shared" si="32"/>
        <v xml:space="preserve"> </v>
      </c>
      <c r="BD30" s="62"/>
      <c r="BE30" s="21">
        <v>26</v>
      </c>
      <c r="BF30" s="427"/>
      <c r="BG30" s="427"/>
      <c r="BH30" s="60"/>
      <c r="BI30" s="22" t="str">
        <f t="shared" si="50"/>
        <v xml:space="preserve"> </v>
      </c>
      <c r="BJ30" s="22" t="str">
        <f>IF(BH30&gt;0,BI30+BJ29," ")</f>
        <v xml:space="preserve"> </v>
      </c>
      <c r="BK30" s="428"/>
      <c r="BL30" s="428"/>
      <c r="BM30" s="429" t="str">
        <f t="shared" si="52"/>
        <v xml:space="preserve"> </v>
      </c>
      <c r="BN30" s="429"/>
      <c r="BO30" s="413" t="str">
        <f>IF(BK30&gt;0,BM30+BO29," ")</f>
        <v xml:space="preserve"> </v>
      </c>
      <c r="BP30" s="414"/>
      <c r="BQ30" s="29" t="str">
        <f t="shared" si="33"/>
        <v xml:space="preserve"> </v>
      </c>
      <c r="BR30" s="62"/>
      <c r="BS30" s="21">
        <v>26</v>
      </c>
      <c r="BT30" s="427"/>
      <c r="BU30" s="427"/>
      <c r="BV30" s="60"/>
      <c r="BW30" s="22" t="str">
        <f t="shared" si="54"/>
        <v xml:space="preserve"> </v>
      </c>
      <c r="BX30" s="22" t="str">
        <f>IF(BV30&gt;0,BW30+BX29," ")</f>
        <v xml:space="preserve"> </v>
      </c>
      <c r="BY30" s="428"/>
      <c r="BZ30" s="428"/>
      <c r="CA30" s="429" t="str">
        <f t="shared" si="56"/>
        <v xml:space="preserve"> </v>
      </c>
      <c r="CB30" s="429"/>
      <c r="CC30" s="413" t="str">
        <f>IF(BY30&gt;0,CA30+CC29," ")</f>
        <v xml:space="preserve"> </v>
      </c>
      <c r="CD30" s="414"/>
      <c r="CE30" s="29" t="str">
        <f t="shared" si="2"/>
        <v xml:space="preserve"> </v>
      </c>
      <c r="CF30" s="62"/>
    </row>
    <row r="31" spans="1:84" s="62" customFormat="1" ht="327" customHeight="1" x14ac:dyDescent="0.3">
      <c r="A31" s="74"/>
      <c r="B31" s="74"/>
      <c r="C31" s="74"/>
      <c r="D31" s="74"/>
      <c r="E31" s="74"/>
      <c r="F31" s="74"/>
      <c r="G31" s="74"/>
      <c r="H31" s="74"/>
      <c r="I31" s="74"/>
      <c r="J31" s="74"/>
      <c r="K31" s="74"/>
      <c r="L31" s="74"/>
      <c r="M31" s="74"/>
      <c r="O31" s="74"/>
      <c r="P31" s="74"/>
      <c r="Q31" s="74"/>
      <c r="R31" s="74"/>
      <c r="S31" s="74"/>
      <c r="T31" s="74"/>
      <c r="U31" s="74"/>
      <c r="V31" s="74"/>
      <c r="W31" s="74"/>
      <c r="X31" s="74"/>
      <c r="Y31" s="74"/>
      <c r="Z31" s="74"/>
      <c r="AA31" s="74"/>
      <c r="AC31" s="74"/>
      <c r="AD31" s="74"/>
      <c r="AE31" s="74"/>
      <c r="AF31" s="74"/>
      <c r="AG31" s="74"/>
      <c r="AH31" s="74"/>
      <c r="AI31" s="74"/>
      <c r="AJ31" s="74"/>
      <c r="AK31" s="74"/>
      <c r="AL31" s="74"/>
      <c r="AM31" s="74"/>
      <c r="AN31" s="74"/>
      <c r="AO31" s="74"/>
      <c r="AQ31" s="74"/>
      <c r="AR31" s="74"/>
      <c r="AS31" s="74"/>
      <c r="AT31" s="74"/>
      <c r="AU31" s="74"/>
      <c r="AV31" s="74"/>
      <c r="AW31" s="74"/>
      <c r="AX31" s="74"/>
      <c r="AY31" s="74"/>
      <c r="AZ31" s="74"/>
      <c r="BA31" s="74"/>
      <c r="BB31" s="74"/>
      <c r="BC31" s="74"/>
      <c r="BE31" s="74"/>
      <c r="BF31" s="74"/>
      <c r="BG31" s="74"/>
      <c r="BH31" s="74"/>
      <c r="BI31" s="74"/>
      <c r="BJ31" s="74"/>
      <c r="BK31" s="74"/>
      <c r="BL31" s="74"/>
      <c r="BM31" s="74"/>
      <c r="BN31" s="74"/>
      <c r="BO31" s="74"/>
      <c r="BP31" s="74"/>
      <c r="BQ31" s="74"/>
      <c r="BS31" s="74"/>
      <c r="BT31" s="74"/>
      <c r="BU31" s="74"/>
      <c r="BV31" s="74"/>
      <c r="BW31" s="74"/>
      <c r="BX31" s="74"/>
      <c r="BY31" s="74"/>
      <c r="BZ31" s="74"/>
      <c r="CA31" s="74"/>
      <c r="CB31" s="74"/>
      <c r="CC31" s="74"/>
      <c r="CD31" s="74"/>
      <c r="CE31" s="74"/>
    </row>
  </sheetData>
  <sheetProtection password="CA27" sheet="1" objects="1" scenarios="1"/>
  <mergeCells count="654">
    <mergeCell ref="BP4:BQ4"/>
    <mergeCell ref="A2:M2"/>
    <mergeCell ref="A1:M1"/>
    <mergeCell ref="B14:C14"/>
    <mergeCell ref="I3:I4"/>
    <mergeCell ref="D3:F3"/>
    <mergeCell ref="A3:A4"/>
    <mergeCell ref="C3:C4"/>
    <mergeCell ref="G3:G4"/>
    <mergeCell ref="K10:L10"/>
    <mergeCell ref="G14:H14"/>
    <mergeCell ref="I30:J30"/>
    <mergeCell ref="G25:H25"/>
    <mergeCell ref="G26:H26"/>
    <mergeCell ref="G30:H30"/>
    <mergeCell ref="I26:J26"/>
    <mergeCell ref="I25:J25"/>
    <mergeCell ref="K24:L24"/>
    <mergeCell ref="K25:L25"/>
    <mergeCell ref="BB4:BC4"/>
    <mergeCell ref="I27:J27"/>
    <mergeCell ref="I10:J10"/>
    <mergeCell ref="I11:J11"/>
    <mergeCell ref="I12:J12"/>
    <mergeCell ref="I13:J13"/>
    <mergeCell ref="I17:J17"/>
    <mergeCell ref="I19:J19"/>
    <mergeCell ref="G15:H15"/>
    <mergeCell ref="G17:H17"/>
    <mergeCell ref="B28:C28"/>
    <mergeCell ref="B29:C29"/>
    <mergeCell ref="B26:C26"/>
    <mergeCell ref="I24:J24"/>
    <mergeCell ref="B30:C30"/>
    <mergeCell ref="B8:C9"/>
    <mergeCell ref="B23:C23"/>
    <mergeCell ref="G11:H11"/>
    <mergeCell ref="G12:H12"/>
    <mergeCell ref="G13:H13"/>
    <mergeCell ref="G22:H22"/>
    <mergeCell ref="G27:H27"/>
    <mergeCell ref="G28:H28"/>
    <mergeCell ref="G29:H29"/>
    <mergeCell ref="G19:H19"/>
    <mergeCell ref="I15:J15"/>
    <mergeCell ref="G10:H10"/>
    <mergeCell ref="I14:J14"/>
    <mergeCell ref="G16:H16"/>
    <mergeCell ref="G18:H18"/>
    <mergeCell ref="I16:J16"/>
    <mergeCell ref="I18:J18"/>
    <mergeCell ref="I28:J28"/>
    <mergeCell ref="I29:J29"/>
    <mergeCell ref="B24:C24"/>
    <mergeCell ref="I23:J23"/>
    <mergeCell ref="G21:H21"/>
    <mergeCell ref="G23:H23"/>
    <mergeCell ref="G24:H24"/>
    <mergeCell ref="I22:J22"/>
    <mergeCell ref="I21:J21"/>
    <mergeCell ref="B25:C25"/>
    <mergeCell ref="B27:C27"/>
    <mergeCell ref="D4:F4"/>
    <mergeCell ref="D8:F8"/>
    <mergeCell ref="B7:C7"/>
    <mergeCell ref="G8:H9"/>
    <mergeCell ref="A6:G6"/>
    <mergeCell ref="G7:H7"/>
    <mergeCell ref="D5:F5"/>
    <mergeCell ref="B21:C21"/>
    <mergeCell ref="B22:C22"/>
    <mergeCell ref="B15:C15"/>
    <mergeCell ref="B16:C16"/>
    <mergeCell ref="B18:C18"/>
    <mergeCell ref="U28:V28"/>
    <mergeCell ref="W28:X28"/>
    <mergeCell ref="Y28:Z28"/>
    <mergeCell ref="P27:Q27"/>
    <mergeCell ref="U27:V27"/>
    <mergeCell ref="W27:X27"/>
    <mergeCell ref="Y27:Z27"/>
    <mergeCell ref="AN4:AO4"/>
    <mergeCell ref="P30:Q30"/>
    <mergeCell ref="U30:V30"/>
    <mergeCell ref="W30:X30"/>
    <mergeCell ref="Y30:Z30"/>
    <mergeCell ref="P29:Q29"/>
    <mergeCell ref="U29:V29"/>
    <mergeCell ref="W29:X29"/>
    <mergeCell ref="Y29:Z29"/>
    <mergeCell ref="P28:Q28"/>
    <mergeCell ref="AM3:AM4"/>
    <mergeCell ref="AF4:AH4"/>
    <mergeCell ref="AC6:AI6"/>
    <mergeCell ref="AJ6:AL6"/>
    <mergeCell ref="AM6:AO6"/>
    <mergeCell ref="AN3:AO3"/>
    <mergeCell ref="P24:Q24"/>
    <mergeCell ref="U24:V24"/>
    <mergeCell ref="W24:X24"/>
    <mergeCell ref="Y24:Z24"/>
    <mergeCell ref="P23:Q23"/>
    <mergeCell ref="U23:V23"/>
    <mergeCell ref="W23:X23"/>
    <mergeCell ref="Y23:Z23"/>
    <mergeCell ref="P26:Q26"/>
    <mergeCell ref="U26:V26"/>
    <mergeCell ref="W26:X26"/>
    <mergeCell ref="Y26:Z26"/>
    <mergeCell ref="P25:Q25"/>
    <mergeCell ref="U25:V25"/>
    <mergeCell ref="W25:X25"/>
    <mergeCell ref="Y25:Z25"/>
    <mergeCell ref="AC1:AO1"/>
    <mergeCell ref="AC2:AO2"/>
    <mergeCell ref="AC3:AC4"/>
    <mergeCell ref="AE3:AE4"/>
    <mergeCell ref="AF3:AH3"/>
    <mergeCell ref="AI3:AI4"/>
    <mergeCell ref="AK3:AK4"/>
    <mergeCell ref="P22:Q22"/>
    <mergeCell ref="U22:V22"/>
    <mergeCell ref="W22:X22"/>
    <mergeCell ref="Y22:Z22"/>
    <mergeCell ref="O20:U20"/>
    <mergeCell ref="V20:X20"/>
    <mergeCell ref="Y20:AA20"/>
    <mergeCell ref="P21:Q21"/>
    <mergeCell ref="U21:V21"/>
    <mergeCell ref="W21:X21"/>
    <mergeCell ref="P16:Q16"/>
    <mergeCell ref="U16:V16"/>
    <mergeCell ref="W16:X16"/>
    <mergeCell ref="P19:Q19"/>
    <mergeCell ref="U19:V19"/>
    <mergeCell ref="W19:X19"/>
    <mergeCell ref="Y19:Z19"/>
    <mergeCell ref="P18:Q18"/>
    <mergeCell ref="U18:V18"/>
    <mergeCell ref="W18:X18"/>
    <mergeCell ref="Y18:Z18"/>
    <mergeCell ref="P12:Q12"/>
    <mergeCell ref="U12:V12"/>
    <mergeCell ref="W12:X12"/>
    <mergeCell ref="P13:Q13"/>
    <mergeCell ref="U13:V13"/>
    <mergeCell ref="W13:X13"/>
    <mergeCell ref="P14:Q14"/>
    <mergeCell ref="U14:V14"/>
    <mergeCell ref="W14:X14"/>
    <mergeCell ref="Y8:AA9"/>
    <mergeCell ref="P10:Q10"/>
    <mergeCell ref="U10:V10"/>
    <mergeCell ref="W10:X10"/>
    <mergeCell ref="O8:O9"/>
    <mergeCell ref="P8:Q9"/>
    <mergeCell ref="R8:T8"/>
    <mergeCell ref="U8:V9"/>
    <mergeCell ref="P11:Q11"/>
    <mergeCell ref="U11:V11"/>
    <mergeCell ref="W11:X11"/>
    <mergeCell ref="A20:G20"/>
    <mergeCell ref="H20:J20"/>
    <mergeCell ref="A8:A9"/>
    <mergeCell ref="B13:C13"/>
    <mergeCell ref="B17:C17"/>
    <mergeCell ref="B19:C19"/>
    <mergeCell ref="K8:M9"/>
    <mergeCell ref="K11:L11"/>
    <mergeCell ref="K12:L12"/>
    <mergeCell ref="I8:J9"/>
    <mergeCell ref="B10:C10"/>
    <mergeCell ref="B11:C11"/>
    <mergeCell ref="B12:C12"/>
    <mergeCell ref="I7:J7"/>
    <mergeCell ref="O1:AA1"/>
    <mergeCell ref="K6:M6"/>
    <mergeCell ref="Y6:AA6"/>
    <mergeCell ref="H6:J6"/>
    <mergeCell ref="O6:U6"/>
    <mergeCell ref="V6:X6"/>
    <mergeCell ref="K3:K4"/>
    <mergeCell ref="O2:AA2"/>
    <mergeCell ref="O3:O4"/>
    <mergeCell ref="AD7:AE7"/>
    <mergeCell ref="AI7:AJ7"/>
    <mergeCell ref="AK7:AL7"/>
    <mergeCell ref="AM7:AO7"/>
    <mergeCell ref="AC8:AC9"/>
    <mergeCell ref="AD8:AE9"/>
    <mergeCell ref="AF8:AH8"/>
    <mergeCell ref="AI8:AJ9"/>
    <mergeCell ref="AK8:AL9"/>
    <mergeCell ref="AM8:AO9"/>
    <mergeCell ref="AD10:AE10"/>
    <mergeCell ref="AI10:AJ10"/>
    <mergeCell ref="AK10:AL10"/>
    <mergeCell ref="AM10:AN10"/>
    <mergeCell ref="AD11:AE11"/>
    <mergeCell ref="AI11:AJ11"/>
    <mergeCell ref="AK11:AL11"/>
    <mergeCell ref="AM11:AN11"/>
    <mergeCell ref="AD14:AE14"/>
    <mergeCell ref="AI14:AJ14"/>
    <mergeCell ref="AK14:AL14"/>
    <mergeCell ref="AM14:AN14"/>
    <mergeCell ref="AD15:AE15"/>
    <mergeCell ref="AI15:AJ15"/>
    <mergeCell ref="AK15:AL15"/>
    <mergeCell ref="AM15:AN15"/>
    <mergeCell ref="AD12:AE12"/>
    <mergeCell ref="AI12:AJ12"/>
    <mergeCell ref="AK12:AL12"/>
    <mergeCell ref="AM12:AN12"/>
    <mergeCell ref="AD13:AE13"/>
    <mergeCell ref="AI13:AJ13"/>
    <mergeCell ref="AK13:AL13"/>
    <mergeCell ref="AM13:AN13"/>
    <mergeCell ref="AD18:AE18"/>
    <mergeCell ref="AI18:AJ18"/>
    <mergeCell ref="AK18:AL18"/>
    <mergeCell ref="AM18:AN18"/>
    <mergeCell ref="AD19:AE19"/>
    <mergeCell ref="AI19:AJ19"/>
    <mergeCell ref="AK19:AL19"/>
    <mergeCell ref="AM19:AN19"/>
    <mergeCell ref="AD16:AE16"/>
    <mergeCell ref="AI16:AJ16"/>
    <mergeCell ref="AK16:AL16"/>
    <mergeCell ref="AM16:AN16"/>
    <mergeCell ref="AD17:AE17"/>
    <mergeCell ref="AI17:AJ17"/>
    <mergeCell ref="AK17:AL17"/>
    <mergeCell ref="AM17:AN17"/>
    <mergeCell ref="AD22:AE22"/>
    <mergeCell ref="AI22:AJ22"/>
    <mergeCell ref="AK22:AL22"/>
    <mergeCell ref="AM22:AN22"/>
    <mergeCell ref="AD23:AE23"/>
    <mergeCell ref="AI23:AJ23"/>
    <mergeCell ref="AK23:AL23"/>
    <mergeCell ref="AM23:AN23"/>
    <mergeCell ref="AC20:AI20"/>
    <mergeCell ref="AJ20:AL20"/>
    <mergeCell ref="AM20:AO20"/>
    <mergeCell ref="AD21:AE21"/>
    <mergeCell ref="AI21:AJ21"/>
    <mergeCell ref="AK21:AL21"/>
    <mergeCell ref="AM21:AN21"/>
    <mergeCell ref="AK27:AL27"/>
    <mergeCell ref="AM27:AN27"/>
    <mergeCell ref="AD24:AE24"/>
    <mergeCell ref="AI24:AJ24"/>
    <mergeCell ref="AK24:AL24"/>
    <mergeCell ref="AM24:AN24"/>
    <mergeCell ref="AD25:AE25"/>
    <mergeCell ref="AI25:AJ25"/>
    <mergeCell ref="AK25:AL25"/>
    <mergeCell ref="AM25:AN25"/>
    <mergeCell ref="AD30:AE30"/>
    <mergeCell ref="AI30:AJ30"/>
    <mergeCell ref="AK30:AL30"/>
    <mergeCell ref="AM30:AN30"/>
    <mergeCell ref="AQ1:BC1"/>
    <mergeCell ref="AQ2:BC2"/>
    <mergeCell ref="AQ3:AQ4"/>
    <mergeCell ref="AS3:AS4"/>
    <mergeCell ref="AT3:AV3"/>
    <mergeCell ref="AW3:AW4"/>
    <mergeCell ref="AD28:AE28"/>
    <mergeCell ref="AI28:AJ28"/>
    <mergeCell ref="AK28:AL28"/>
    <mergeCell ref="AM28:AN28"/>
    <mergeCell ref="AD29:AE29"/>
    <mergeCell ref="AI29:AJ29"/>
    <mergeCell ref="AK29:AL29"/>
    <mergeCell ref="AM29:AN29"/>
    <mergeCell ref="AD26:AE26"/>
    <mergeCell ref="AI26:AJ26"/>
    <mergeCell ref="AK26:AL26"/>
    <mergeCell ref="AM26:AN26"/>
    <mergeCell ref="AD27:AE27"/>
    <mergeCell ref="AI27:AJ27"/>
    <mergeCell ref="BA7:BC7"/>
    <mergeCell ref="AQ8:AQ9"/>
    <mergeCell ref="AR8:AS9"/>
    <mergeCell ref="AT8:AV8"/>
    <mergeCell ref="AW8:AX9"/>
    <mergeCell ref="AY8:AZ9"/>
    <mergeCell ref="BA8:BC9"/>
    <mergeCell ref="AY3:AY4"/>
    <mergeCell ref="BA3:BA4"/>
    <mergeCell ref="AT4:AV4"/>
    <mergeCell ref="BB3:BC3"/>
    <mergeCell ref="AQ6:AW6"/>
    <mergeCell ref="AX6:AZ6"/>
    <mergeCell ref="BA6:BC6"/>
    <mergeCell ref="AR13:AS13"/>
    <mergeCell ref="AW13:AX13"/>
    <mergeCell ref="AY13:AZ13"/>
    <mergeCell ref="BA13:BB13"/>
    <mergeCell ref="AR10:AS10"/>
    <mergeCell ref="AW10:AX10"/>
    <mergeCell ref="AY10:AZ10"/>
    <mergeCell ref="BA10:BB10"/>
    <mergeCell ref="AR11:AS11"/>
    <mergeCell ref="AW11:AX11"/>
    <mergeCell ref="AY11:AZ11"/>
    <mergeCell ref="BA11:BB11"/>
    <mergeCell ref="AR16:AS16"/>
    <mergeCell ref="AW16:AX16"/>
    <mergeCell ref="AY16:AZ16"/>
    <mergeCell ref="BA16:BB16"/>
    <mergeCell ref="AR17:AS17"/>
    <mergeCell ref="AW17:AX17"/>
    <mergeCell ref="AY17:AZ17"/>
    <mergeCell ref="BA17:BB17"/>
    <mergeCell ref="AR14:AS14"/>
    <mergeCell ref="AW14:AX14"/>
    <mergeCell ref="AY14:AZ14"/>
    <mergeCell ref="BA14:BB14"/>
    <mergeCell ref="AR15:AS15"/>
    <mergeCell ref="AW15:AX15"/>
    <mergeCell ref="AY15:AZ15"/>
    <mergeCell ref="BA15:BB15"/>
    <mergeCell ref="BA23:BB23"/>
    <mergeCell ref="AQ20:AW20"/>
    <mergeCell ref="AX20:AZ20"/>
    <mergeCell ref="BA20:BC20"/>
    <mergeCell ref="AR21:AS21"/>
    <mergeCell ref="AW21:AX21"/>
    <mergeCell ref="AY21:AZ21"/>
    <mergeCell ref="BA21:BB21"/>
    <mergeCell ref="AR18:AS18"/>
    <mergeCell ref="AW18:AX18"/>
    <mergeCell ref="AY18:AZ18"/>
    <mergeCell ref="BA18:BB18"/>
    <mergeCell ref="AR19:AS19"/>
    <mergeCell ref="AW19:AX19"/>
    <mergeCell ref="AY19:AZ19"/>
    <mergeCell ref="BA19:BB19"/>
    <mergeCell ref="BE1:BQ1"/>
    <mergeCell ref="BE2:BQ2"/>
    <mergeCell ref="BE3:BE4"/>
    <mergeCell ref="BG3:BG4"/>
    <mergeCell ref="BH3:BJ3"/>
    <mergeCell ref="BK3:BK4"/>
    <mergeCell ref="AR28:AS28"/>
    <mergeCell ref="AW28:AX28"/>
    <mergeCell ref="AY28:AZ28"/>
    <mergeCell ref="BA28:BB28"/>
    <mergeCell ref="AR26:AS26"/>
    <mergeCell ref="AW26:AX26"/>
    <mergeCell ref="AY26:AZ26"/>
    <mergeCell ref="BA26:BB26"/>
    <mergeCell ref="AR27:AS27"/>
    <mergeCell ref="AW27:AX27"/>
    <mergeCell ref="AY27:AZ27"/>
    <mergeCell ref="BA27:BB27"/>
    <mergeCell ref="AR24:AS24"/>
    <mergeCell ref="AW24:AX24"/>
    <mergeCell ref="AY24:AZ24"/>
    <mergeCell ref="BA24:BB24"/>
    <mergeCell ref="AR25:AS25"/>
    <mergeCell ref="AW25:AX25"/>
    <mergeCell ref="BM3:BM4"/>
    <mergeCell ref="BO3:BO4"/>
    <mergeCell ref="BH4:BJ4"/>
    <mergeCell ref="BP3:BQ3"/>
    <mergeCell ref="BE6:BK6"/>
    <mergeCell ref="BL6:BN6"/>
    <mergeCell ref="BO6:BQ6"/>
    <mergeCell ref="AR30:AS30"/>
    <mergeCell ref="AW30:AX30"/>
    <mergeCell ref="AY30:AZ30"/>
    <mergeCell ref="BA30:BB30"/>
    <mergeCell ref="AR29:AS29"/>
    <mergeCell ref="AW29:AX29"/>
    <mergeCell ref="AY29:AZ29"/>
    <mergeCell ref="BA29:BB29"/>
    <mergeCell ref="AY25:AZ25"/>
    <mergeCell ref="BA25:BB25"/>
    <mergeCell ref="AR22:AS22"/>
    <mergeCell ref="AW22:AX22"/>
    <mergeCell ref="AY22:AZ22"/>
    <mergeCell ref="BA22:BB22"/>
    <mergeCell ref="AR23:AS23"/>
    <mergeCell ref="AW23:AX23"/>
    <mergeCell ref="AY23:AZ23"/>
    <mergeCell ref="BF14:BG14"/>
    <mergeCell ref="BK14:BL14"/>
    <mergeCell ref="BM14:BN14"/>
    <mergeCell ref="BO14:BP14"/>
    <mergeCell ref="BF15:BG15"/>
    <mergeCell ref="BK15:BL15"/>
    <mergeCell ref="BM15:BN15"/>
    <mergeCell ref="BO15:BP15"/>
    <mergeCell ref="BF12:BG12"/>
    <mergeCell ref="BK12:BL12"/>
    <mergeCell ref="BM12:BN12"/>
    <mergeCell ref="BO12:BP12"/>
    <mergeCell ref="BF13:BG13"/>
    <mergeCell ref="BK13:BL13"/>
    <mergeCell ref="BM13:BN13"/>
    <mergeCell ref="BO13:BP13"/>
    <mergeCell ref="BF18:BG18"/>
    <mergeCell ref="BK18:BL18"/>
    <mergeCell ref="BM18:BN18"/>
    <mergeCell ref="BO18:BP18"/>
    <mergeCell ref="BF19:BG19"/>
    <mergeCell ref="BK19:BL19"/>
    <mergeCell ref="BM19:BN19"/>
    <mergeCell ref="BO19:BP19"/>
    <mergeCell ref="BF16:BG16"/>
    <mergeCell ref="BK16:BL16"/>
    <mergeCell ref="BM16:BN16"/>
    <mergeCell ref="BO16:BP16"/>
    <mergeCell ref="BF17:BG17"/>
    <mergeCell ref="BK17:BL17"/>
    <mergeCell ref="BM17:BN17"/>
    <mergeCell ref="BO17:BP17"/>
    <mergeCell ref="BF22:BG22"/>
    <mergeCell ref="BK22:BL22"/>
    <mergeCell ref="BM22:BN22"/>
    <mergeCell ref="BO22:BP22"/>
    <mergeCell ref="BF23:BG23"/>
    <mergeCell ref="BK23:BL23"/>
    <mergeCell ref="BM23:BN23"/>
    <mergeCell ref="BO23:BP23"/>
    <mergeCell ref="BE20:BK20"/>
    <mergeCell ref="BL20:BN20"/>
    <mergeCell ref="BO20:BQ20"/>
    <mergeCell ref="BF21:BG21"/>
    <mergeCell ref="BK21:BL21"/>
    <mergeCell ref="BM21:BN21"/>
    <mergeCell ref="BO21:BP21"/>
    <mergeCell ref="BM27:BN27"/>
    <mergeCell ref="BO27:BP27"/>
    <mergeCell ref="BF24:BG24"/>
    <mergeCell ref="BK24:BL24"/>
    <mergeCell ref="BM24:BN24"/>
    <mergeCell ref="BO24:BP24"/>
    <mergeCell ref="BF25:BG25"/>
    <mergeCell ref="BK25:BL25"/>
    <mergeCell ref="BM25:BN25"/>
    <mergeCell ref="BO25:BP25"/>
    <mergeCell ref="BF30:BG30"/>
    <mergeCell ref="BK30:BL30"/>
    <mergeCell ref="BM30:BN30"/>
    <mergeCell ref="BO30:BP30"/>
    <mergeCell ref="BS1:CE1"/>
    <mergeCell ref="BS2:CE2"/>
    <mergeCell ref="BS3:BS4"/>
    <mergeCell ref="BU3:BU4"/>
    <mergeCell ref="BV3:BX3"/>
    <mergeCell ref="BY3:BY4"/>
    <mergeCell ref="BF28:BG28"/>
    <mergeCell ref="BK28:BL28"/>
    <mergeCell ref="BM28:BN28"/>
    <mergeCell ref="BO28:BP28"/>
    <mergeCell ref="BF29:BG29"/>
    <mergeCell ref="BK29:BL29"/>
    <mergeCell ref="BM29:BN29"/>
    <mergeCell ref="BO29:BP29"/>
    <mergeCell ref="BF26:BG26"/>
    <mergeCell ref="BK26:BL26"/>
    <mergeCell ref="BM26:BN26"/>
    <mergeCell ref="BO26:BP26"/>
    <mergeCell ref="BF27:BG27"/>
    <mergeCell ref="BK27:BL27"/>
    <mergeCell ref="CD5:CE5"/>
    <mergeCell ref="BT11:BU11"/>
    <mergeCell ref="BY11:BZ11"/>
    <mergeCell ref="CA11:CB11"/>
    <mergeCell ref="CA8:CB9"/>
    <mergeCell ref="CC8:CE9"/>
    <mergeCell ref="CA3:CA4"/>
    <mergeCell ref="CC3:CC4"/>
    <mergeCell ref="BV4:BX4"/>
    <mergeCell ref="BZ6:CB6"/>
    <mergeCell ref="CC6:CE6"/>
    <mergeCell ref="BT7:BU7"/>
    <mergeCell ref="BY7:BZ7"/>
    <mergeCell ref="CA7:CB7"/>
    <mergeCell ref="CC7:CE7"/>
    <mergeCell ref="BY12:BZ12"/>
    <mergeCell ref="CA12:CB12"/>
    <mergeCell ref="Y12:Z12"/>
    <mergeCell ref="BT10:BU10"/>
    <mergeCell ref="BY10:BZ10"/>
    <mergeCell ref="CA10:CB10"/>
    <mergeCell ref="BS6:BY6"/>
    <mergeCell ref="BT13:BU13"/>
    <mergeCell ref="BY13:BZ13"/>
    <mergeCell ref="CA13:CB13"/>
    <mergeCell ref="BS8:BS9"/>
    <mergeCell ref="BT8:BU9"/>
    <mergeCell ref="BV8:BX8"/>
    <mergeCell ref="BY8:BZ9"/>
    <mergeCell ref="BF10:BG10"/>
    <mergeCell ref="BK10:BL10"/>
    <mergeCell ref="BM10:BN10"/>
    <mergeCell ref="BO10:BP10"/>
    <mergeCell ref="BF11:BG11"/>
    <mergeCell ref="BK11:BL11"/>
    <mergeCell ref="BM11:BN11"/>
    <mergeCell ref="BO11:BP11"/>
    <mergeCell ref="BF7:BG7"/>
    <mergeCell ref="BK7:BL7"/>
    <mergeCell ref="AF5:AH5"/>
    <mergeCell ref="AN5:AO5"/>
    <mergeCell ref="AT5:AV5"/>
    <mergeCell ref="BB5:BC5"/>
    <mergeCell ref="BH5:BJ5"/>
    <mergeCell ref="L5:M5"/>
    <mergeCell ref="BP5:BQ5"/>
    <mergeCell ref="BV5:BX5"/>
    <mergeCell ref="BT12:BU12"/>
    <mergeCell ref="BM7:BN7"/>
    <mergeCell ref="BO7:BQ7"/>
    <mergeCell ref="BE8:BE9"/>
    <mergeCell ref="BF8:BG9"/>
    <mergeCell ref="BH8:BJ8"/>
    <mergeCell ref="BK8:BL9"/>
    <mergeCell ref="BM8:BN9"/>
    <mergeCell ref="BO8:BQ9"/>
    <mergeCell ref="AR12:AS12"/>
    <mergeCell ref="AW12:AX12"/>
    <mergeCell ref="AY12:AZ12"/>
    <mergeCell ref="BA12:BB12"/>
    <mergeCell ref="AR7:AS7"/>
    <mergeCell ref="AW7:AX7"/>
    <mergeCell ref="AY7:AZ7"/>
    <mergeCell ref="BT15:BU15"/>
    <mergeCell ref="BY15:BZ15"/>
    <mergeCell ref="CA15:CB15"/>
    <mergeCell ref="CC15:CD15"/>
    <mergeCell ref="BT16:BU16"/>
    <mergeCell ref="BY16:BZ16"/>
    <mergeCell ref="CA16:CB16"/>
    <mergeCell ref="CC16:CD16"/>
    <mergeCell ref="BT14:BU14"/>
    <mergeCell ref="BY14:BZ14"/>
    <mergeCell ref="CA14:CB14"/>
    <mergeCell ref="BT19:BU19"/>
    <mergeCell ref="BY19:BZ19"/>
    <mergeCell ref="CA19:CB19"/>
    <mergeCell ref="CC19:CD19"/>
    <mergeCell ref="BS20:BY20"/>
    <mergeCell ref="BZ20:CB20"/>
    <mergeCell ref="CC20:CE20"/>
    <mergeCell ref="BT17:BU17"/>
    <mergeCell ref="BY17:BZ17"/>
    <mergeCell ref="CA17:CB17"/>
    <mergeCell ref="CC17:CD17"/>
    <mergeCell ref="BT18:BU18"/>
    <mergeCell ref="BY18:BZ18"/>
    <mergeCell ref="CA18:CB18"/>
    <mergeCell ref="CC18:CD18"/>
    <mergeCell ref="BY24:BZ24"/>
    <mergeCell ref="CA24:CB24"/>
    <mergeCell ref="CC24:CD24"/>
    <mergeCell ref="BT21:BU21"/>
    <mergeCell ref="BY21:BZ21"/>
    <mergeCell ref="CA21:CB21"/>
    <mergeCell ref="CC21:CD21"/>
    <mergeCell ref="BT22:BU22"/>
    <mergeCell ref="BY22:BZ22"/>
    <mergeCell ref="CA22:CB22"/>
    <mergeCell ref="CC22:CD22"/>
    <mergeCell ref="BT30:BU30"/>
    <mergeCell ref="BY30:BZ30"/>
    <mergeCell ref="CA30:CB30"/>
    <mergeCell ref="CC30:CD30"/>
    <mergeCell ref="BT27:BU27"/>
    <mergeCell ref="BY27:BZ27"/>
    <mergeCell ref="CA27:CB27"/>
    <mergeCell ref="CC27:CD27"/>
    <mergeCell ref="BT28:BU28"/>
    <mergeCell ref="BY28:BZ28"/>
    <mergeCell ref="CA28:CB28"/>
    <mergeCell ref="CC28:CD28"/>
    <mergeCell ref="CD3:CE3"/>
    <mergeCell ref="CD4:CE4"/>
    <mergeCell ref="CC10:CD10"/>
    <mergeCell ref="CC11:CD11"/>
    <mergeCell ref="CC12:CD12"/>
    <mergeCell ref="CC13:CD13"/>
    <mergeCell ref="CC14:CD14"/>
    <mergeCell ref="BT29:BU29"/>
    <mergeCell ref="BY29:BZ29"/>
    <mergeCell ref="CA29:CB29"/>
    <mergeCell ref="CC29:CD29"/>
    <mergeCell ref="BT25:BU25"/>
    <mergeCell ref="BY25:BZ25"/>
    <mergeCell ref="CA25:CB25"/>
    <mergeCell ref="CC25:CD25"/>
    <mergeCell ref="BT26:BU26"/>
    <mergeCell ref="BY26:BZ26"/>
    <mergeCell ref="CA26:CB26"/>
    <mergeCell ref="CC26:CD26"/>
    <mergeCell ref="BT23:BU23"/>
    <mergeCell ref="BY23:BZ23"/>
    <mergeCell ref="CA23:CB23"/>
    <mergeCell ref="CC23:CD23"/>
    <mergeCell ref="BT24:BU24"/>
    <mergeCell ref="K30:L30"/>
    <mergeCell ref="Z3:AA3"/>
    <mergeCell ref="Z4:AA4"/>
    <mergeCell ref="K7:M7"/>
    <mergeCell ref="Y10:Z10"/>
    <mergeCell ref="Y11:Z11"/>
    <mergeCell ref="L3:M3"/>
    <mergeCell ref="L4:M4"/>
    <mergeCell ref="Y16:Z16"/>
    <mergeCell ref="R5:T5"/>
    <mergeCell ref="Z5:AA5"/>
    <mergeCell ref="Y21:Z21"/>
    <mergeCell ref="Y3:Y4"/>
    <mergeCell ref="R4:T4"/>
    <mergeCell ref="P7:Q7"/>
    <mergeCell ref="U7:V7"/>
    <mergeCell ref="W7:X7"/>
    <mergeCell ref="Y7:AA7"/>
    <mergeCell ref="Q3:Q4"/>
    <mergeCell ref="R3:T3"/>
    <mergeCell ref="U3:U4"/>
    <mergeCell ref="W3:W4"/>
    <mergeCell ref="K20:M20"/>
    <mergeCell ref="W8:X9"/>
    <mergeCell ref="K29:L29"/>
    <mergeCell ref="K26:L26"/>
    <mergeCell ref="K27:L27"/>
    <mergeCell ref="K17:L17"/>
    <mergeCell ref="K18:L18"/>
    <mergeCell ref="K19:L19"/>
    <mergeCell ref="K21:L21"/>
    <mergeCell ref="Y13:Z13"/>
    <mergeCell ref="K22:L22"/>
    <mergeCell ref="K23:L23"/>
    <mergeCell ref="Y14:Z14"/>
    <mergeCell ref="Y15:Z15"/>
    <mergeCell ref="K28:L28"/>
    <mergeCell ref="K13:L13"/>
    <mergeCell ref="K14:L14"/>
    <mergeCell ref="K15:L15"/>
    <mergeCell ref="K16:L16"/>
    <mergeCell ref="P17:Q17"/>
    <mergeCell ref="U17:V17"/>
    <mergeCell ref="W17:X17"/>
    <mergeCell ref="Y17:Z17"/>
    <mergeCell ref="P15:Q15"/>
    <mergeCell ref="U15:V15"/>
    <mergeCell ref="W15:X15"/>
  </mergeCells>
  <phoneticPr fontId="21" type="noConversion"/>
  <pageMargins left="0" right="0" top="0.5" bottom="0.25" header="0.5" footer="0.5"/>
  <pageSetup orientation="landscape" r:id="rId1"/>
  <headerFooter alignWithMargins="0"/>
  <colBreaks count="4" manualBreakCount="4">
    <brk id="13" max="1048575" man="1"/>
    <brk id="14" max="1048575" man="1"/>
    <brk id="27" max="1048575" man="1"/>
    <brk id="28" max="1048575" man="1"/>
  </col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tabSelected="1" zoomScaleNormal="100" zoomScaleSheetLayoutView="100" workbookViewId="0">
      <selection activeCell="E14" sqref="E14"/>
    </sheetView>
  </sheetViews>
  <sheetFormatPr defaultRowHeight="14" x14ac:dyDescent="0.3"/>
  <cols>
    <col min="1" max="1" width="2.54296875" style="257" customWidth="1"/>
    <col min="2" max="2" width="10.26953125" style="93" customWidth="1"/>
    <col min="3" max="4" width="12.26953125" style="116" customWidth="1"/>
    <col min="5" max="5" width="12.453125" style="258" customWidth="1"/>
    <col min="6" max="6" width="10.453125" style="93" customWidth="1"/>
    <col min="7" max="11" width="13.7265625" style="93" customWidth="1"/>
    <col min="12" max="12" width="44.453125" style="93" customWidth="1"/>
    <col min="13" max="16384" width="8.7265625" style="93"/>
  </cols>
  <sheetData>
    <row r="1" spans="1:12" ht="48" customHeight="1" x14ac:dyDescent="0.3">
      <c r="A1" s="259"/>
      <c r="B1" s="467" t="s">
        <v>178</v>
      </c>
      <c r="C1" s="468"/>
      <c r="D1" s="468"/>
      <c r="E1" s="469"/>
      <c r="F1" s="469"/>
      <c r="G1" s="469"/>
      <c r="H1" s="469"/>
      <c r="I1" s="469"/>
      <c r="J1" s="469"/>
      <c r="K1" s="469"/>
      <c r="L1" s="92"/>
    </row>
    <row r="2" spans="1:12" s="255" customFormat="1" ht="14.25" customHeight="1" x14ac:dyDescent="0.3">
      <c r="A2" s="207" t="s">
        <v>66</v>
      </c>
      <c r="B2" s="260" t="s">
        <v>68</v>
      </c>
      <c r="C2" s="260" t="s">
        <v>69</v>
      </c>
      <c r="D2" s="207" t="s">
        <v>70</v>
      </c>
      <c r="E2" s="207" t="s">
        <v>77</v>
      </c>
      <c r="F2" s="207" t="s">
        <v>78</v>
      </c>
      <c r="G2" s="207" t="s">
        <v>79</v>
      </c>
      <c r="H2" s="207" t="s">
        <v>80</v>
      </c>
      <c r="I2" s="207" t="s">
        <v>81</v>
      </c>
      <c r="J2" s="261" t="s">
        <v>82</v>
      </c>
      <c r="K2" s="208" t="s">
        <v>83</v>
      </c>
      <c r="L2" s="254"/>
    </row>
    <row r="3" spans="1:12" ht="85.5" customHeight="1" x14ac:dyDescent="0.3">
      <c r="A3" s="464">
        <v>1</v>
      </c>
      <c r="B3" s="470" t="s">
        <v>84</v>
      </c>
      <c r="C3" s="472" t="s">
        <v>16</v>
      </c>
      <c r="D3" s="472" t="s">
        <v>17</v>
      </c>
      <c r="E3" s="473" t="s">
        <v>192</v>
      </c>
      <c r="F3" s="470" t="s">
        <v>8</v>
      </c>
      <c r="G3" s="262" t="s">
        <v>186</v>
      </c>
      <c r="H3" s="262" t="s">
        <v>186</v>
      </c>
      <c r="I3" s="262" t="s">
        <v>186</v>
      </c>
      <c r="J3" s="262" t="s">
        <v>186</v>
      </c>
      <c r="K3" s="263" t="s">
        <v>186</v>
      </c>
      <c r="L3" s="92"/>
    </row>
    <row r="4" spans="1:12" x14ac:dyDescent="0.3">
      <c r="A4" s="464"/>
      <c r="B4" s="470"/>
      <c r="C4" s="472"/>
      <c r="D4" s="472"/>
      <c r="E4" s="473"/>
      <c r="F4" s="470"/>
      <c r="G4" s="264" t="str">
        <f>IF('Wsht 4'!C6=0,"  ",'Wsht 4'!C6)</f>
        <v xml:space="preserve">  </v>
      </c>
      <c r="H4" s="264" t="s">
        <v>167</v>
      </c>
      <c r="I4" s="264" t="s">
        <v>168</v>
      </c>
      <c r="J4" s="264" t="s">
        <v>169</v>
      </c>
      <c r="K4" s="265" t="str">
        <f>IF('Wsht 4'!C11=0," ",'Wsht 4'!C11)</f>
        <v xml:space="preserve"> </v>
      </c>
      <c r="L4" s="92"/>
    </row>
    <row r="5" spans="1:12" ht="15" customHeight="1" x14ac:dyDescent="0.3">
      <c r="A5" s="464"/>
      <c r="B5" s="470"/>
      <c r="C5" s="472"/>
      <c r="D5" s="472"/>
      <c r="E5" s="473"/>
      <c r="F5" s="470"/>
      <c r="G5" s="264" t="str">
        <f>IF('Wsht 4'!C6=0," ","Objective of:")</f>
        <v xml:space="preserve"> </v>
      </c>
      <c r="H5" s="264" t="s">
        <v>183</v>
      </c>
      <c r="I5" s="264" t="s">
        <v>183</v>
      </c>
      <c r="J5" s="264" t="s">
        <v>183</v>
      </c>
      <c r="K5" s="265" t="str">
        <f>IF('Wsht 4'!C11=0," ","Objective of:")</f>
        <v xml:space="preserve"> </v>
      </c>
      <c r="L5" s="92"/>
    </row>
    <row r="6" spans="1:12" x14ac:dyDescent="0.3">
      <c r="A6" s="465"/>
      <c r="B6" s="471"/>
      <c r="C6" s="471"/>
      <c r="D6" s="471"/>
      <c r="E6" s="474"/>
      <c r="F6" s="471"/>
      <c r="G6" s="266" t="str">
        <f>(IF('Wsht 9'!$B$3=0," ",('Wsht 9'!$B$3)))</f>
        <v xml:space="preserve"> </v>
      </c>
      <c r="H6" s="266" t="str">
        <f>(IF('Wsht 9'!$D$3=0," ",('Wsht 9'!$D$3)))</f>
        <v xml:space="preserve"> </v>
      </c>
      <c r="I6" s="266" t="str">
        <f>(IF('Wsht 9'!$H$3=0," ",('Wsht 9'!$H$3)))</f>
        <v xml:space="preserve"> </v>
      </c>
      <c r="J6" s="266" t="str">
        <f>(IF('Wsht 9'!$J$3=0," ",('Wsht 9'!$J$3)))</f>
        <v xml:space="preserve"> </v>
      </c>
      <c r="K6" s="267" t="str">
        <f>(IF('Wsht 9'!$L$3=0," ",('Wsht 9'!$L$3)))</f>
        <v xml:space="preserve"> </v>
      </c>
      <c r="L6" s="92"/>
    </row>
    <row r="7" spans="1:12" x14ac:dyDescent="0.3">
      <c r="A7" s="192"/>
      <c r="B7" s="268"/>
      <c r="C7" s="268"/>
      <c r="D7" s="268"/>
      <c r="E7" s="269"/>
      <c r="F7" s="268"/>
      <c r="G7" s="270" t="s">
        <v>18</v>
      </c>
      <c r="H7" s="270" t="s">
        <v>19</v>
      </c>
      <c r="I7" s="270" t="s">
        <v>20</v>
      </c>
      <c r="J7" s="270" t="s">
        <v>21</v>
      </c>
      <c r="K7" s="271" t="s">
        <v>22</v>
      </c>
      <c r="L7" s="92"/>
    </row>
    <row r="8" spans="1:12" ht="18" customHeight="1" x14ac:dyDescent="0.3">
      <c r="A8" s="197">
        <v>2</v>
      </c>
      <c r="B8" s="272" t="s">
        <v>98</v>
      </c>
      <c r="C8" s="273" t="str">
        <f>(IF('Wsht 9'!K6=0," ",('Wsht 9'!K6/100)))</f>
        <v xml:space="preserve"> </v>
      </c>
      <c r="D8" s="273" t="str">
        <f>IF(C8=" "," ",(SUM('Wsht 9'!D10:'Wsht 9'!D19)/100))</f>
        <v xml:space="preserve"> </v>
      </c>
      <c r="E8" s="274" t="str">
        <f>IF(C8=" "," ",((D8/C8)*100))</f>
        <v xml:space="preserve"> </v>
      </c>
      <c r="F8" s="273" t="str">
        <f>IF(SUM('Wsht 9'!I10:'Wsht 9'!I19)=0," ",(SUM('Wsht 9'!I10:'Wsht 9'!I19)))</f>
        <v xml:space="preserve"> </v>
      </c>
      <c r="G8" s="274" t="str">
        <f>IF('Wsht 9'!$B$3=" "," ",(IF(SUM('Wsht 9'!I10:'Wsht 9'!I19)=0," ",(($F8/G$6)*100))))</f>
        <v xml:space="preserve"> </v>
      </c>
      <c r="H8" s="274" t="str">
        <f>IF('Wsht 9'!$D$3=" "," ",(IF(SUM('Wsht 9'!$I10:'Wsht 9'!$I19)=0," ",(($F8/H$6)*100))))</f>
        <v xml:space="preserve"> </v>
      </c>
      <c r="I8" s="274" t="str">
        <f>IF('Wsht 9'!$H$3=" "," ",(IF(SUM('Wsht 9'!$I10:'Wsht 9'!$I19)=0," ",(($F8/I$6)*100))))</f>
        <v xml:space="preserve"> </v>
      </c>
      <c r="J8" s="274" t="str">
        <f>IF('Wsht 9'!$J$3=" "," ",(IF(SUM('Wsht 9'!$I10:'Wsht 9'!$I19)=0," ",(($F8/J$6)*100))))</f>
        <v xml:space="preserve"> </v>
      </c>
      <c r="K8" s="274" t="str">
        <f>IF('Wsht 9'!$L$3=" "," ",(IF(SUM('Wsht 9'!$I10:'Wsht 9'!$I19)=0," ",(($F8/K$6)*100))))</f>
        <v xml:space="preserve"> </v>
      </c>
      <c r="L8" s="92"/>
    </row>
    <row r="9" spans="1:12" ht="18" customHeight="1" x14ac:dyDescent="0.3">
      <c r="A9" s="197">
        <v>3</v>
      </c>
      <c r="B9" s="198" t="s">
        <v>99</v>
      </c>
      <c r="C9" s="36" t="str">
        <f>(IF('Wsht 9'!K20=0," ",('Wsht 9'!K20/100)))</f>
        <v xml:space="preserve"> </v>
      </c>
      <c r="D9" s="36" t="str">
        <f>IF(C9=" "," ",(SUM('Wsht 9'!D21:'Wsht 9'!D30)/100))</f>
        <v xml:space="preserve"> </v>
      </c>
      <c r="E9" s="275" t="str">
        <f t="shared" ref="E9:E19" si="0">IF(C9=" "," ",((D9/C9)*100))</f>
        <v xml:space="preserve"> </v>
      </c>
      <c r="F9" s="36" t="str">
        <f>IF(SUM('Wsht 9'!I21:'Wsht 9'!I30)=0," ",(SUM('Wsht 9'!I21:'Wsht 9'!I30)))</f>
        <v xml:space="preserve"> </v>
      </c>
      <c r="G9" s="275" t="str">
        <f>IF('Wsht 9'!$B$3=" "," ",(IF(SUM('Wsht 9'!I21:'Wsht 9'!I30)=0," ",(($F9/G$6)*100))))</f>
        <v xml:space="preserve"> </v>
      </c>
      <c r="H9" s="275" t="str">
        <f>IF('Wsht 9'!$D$3=" "," ",(IF(SUM('Wsht 9'!$I21:'Wsht 9'!$I30)=0," ",(($F9/H$6)*100))))</f>
        <v xml:space="preserve"> </v>
      </c>
      <c r="I9" s="275" t="str">
        <f>IF('Wsht 9'!$H$3=" "," ",(IF(SUM('Wsht 9'!$I21:'Wsht 9'!$I30)=0," ",(($F9/I$6)*100))))</f>
        <v xml:space="preserve"> </v>
      </c>
      <c r="J9" s="275" t="str">
        <f>IF('Wsht 9'!$J$3=" "," ",(IF(SUM('Wsht 9'!$I21:'Wsht 9'!$I30)=0," ",(($F9/J$6)*100))))</f>
        <v xml:space="preserve"> </v>
      </c>
      <c r="K9" s="275" t="str">
        <f>IF('Wsht 9'!$L$3=" "," ",(IF(SUM('Wsht 9'!$I21:'Wsht 9'!$I30)=0," ",(($F9/K$6)*100))))</f>
        <v xml:space="preserve"> </v>
      </c>
      <c r="L9" s="92"/>
    </row>
    <row r="10" spans="1:12" ht="18" customHeight="1" x14ac:dyDescent="0.3">
      <c r="A10" s="197">
        <v>4</v>
      </c>
      <c r="B10" s="198" t="s">
        <v>100</v>
      </c>
      <c r="C10" s="36" t="str">
        <f>(IF('Wsht 9'!Y6=0," ",('Wsht 9'!Y6/100)))</f>
        <v xml:space="preserve"> </v>
      </c>
      <c r="D10" s="36" t="str">
        <f>IF(C10=" "," ",(SUM('Wsht 9'!R10:'Wsht 9'!R19)/100))</f>
        <v xml:space="preserve"> </v>
      </c>
      <c r="E10" s="275" t="str">
        <f t="shared" si="0"/>
        <v xml:space="preserve"> </v>
      </c>
      <c r="F10" s="36" t="str">
        <f>IF(SUM('Wsht 9'!W10:'Wsht 9'!W19)=0," ",(SUM('Wsht 9'!W10:'Wsht 9'!W19)))</f>
        <v xml:space="preserve"> </v>
      </c>
      <c r="G10" s="275" t="str">
        <f>IF('Wsht 9'!$B$3=" "," ",(IF(SUM('Wsht 9'!W10:'Wsht 9'!W19)=0," ",(($F10/G$6)*100))))</f>
        <v xml:space="preserve"> </v>
      </c>
      <c r="H10" s="275" t="str">
        <f>IF('Wsht 9'!$D$3=" "," ",(IF(SUM('Wsht 9'!$W10:'Wsht 9'!$W19)=0," ",(($F10/H$6)*100))))</f>
        <v xml:space="preserve"> </v>
      </c>
      <c r="I10" s="275" t="str">
        <f>IF('Wsht 9'!$H$3=" "," ",(IF(SUM('Wsht 9'!$W10:'Wsht 9'!$W19)=0," ",(($F10/I$6)*100))))</f>
        <v xml:space="preserve"> </v>
      </c>
      <c r="J10" s="275" t="str">
        <f>IF('Wsht 9'!$J$3=" "," ",(IF(SUM('Wsht 9'!$W10:'Wsht 9'!$W19)=0," ",(($F10/J$6)*100))))</f>
        <v xml:space="preserve"> </v>
      </c>
      <c r="K10" s="275" t="str">
        <f>IF('Wsht 9'!$L$3=" "," ",(IF(SUM('Wsht 9'!$W10:'Wsht 9'!$W19)=0," ",(($F10/K$6)*100))))</f>
        <v xml:space="preserve"> </v>
      </c>
      <c r="L10" s="92"/>
    </row>
    <row r="11" spans="1:12" ht="18" customHeight="1" x14ac:dyDescent="0.3">
      <c r="A11" s="197">
        <v>5</v>
      </c>
      <c r="B11" s="198" t="s">
        <v>101</v>
      </c>
      <c r="C11" s="36" t="str">
        <f>(IF('Wsht 9'!Y20=0," ",('Wsht 9'!Y20/100)))</f>
        <v xml:space="preserve"> </v>
      </c>
      <c r="D11" s="36" t="str">
        <f>IF(C11=" "," ",(SUM('Wsht 9'!R21:'Wsht 9'!R30)/100))</f>
        <v xml:space="preserve"> </v>
      </c>
      <c r="E11" s="275" t="str">
        <f t="shared" si="0"/>
        <v xml:space="preserve"> </v>
      </c>
      <c r="F11" s="36" t="str">
        <f>IF(SUM('Wsht 9'!W21:'Wsht 9'!W30)=0," ",(SUM('Wsht 9'!W21:'Wsht 9'!W30)))</f>
        <v xml:space="preserve"> </v>
      </c>
      <c r="G11" s="275" t="str">
        <f>IF('Wsht 9'!$B$3=" "," ",(IF(SUM('Wsht 9'!W21:'Wsht 9'!W30)=0," ",(($F11/G$6)*100))))</f>
        <v xml:space="preserve"> </v>
      </c>
      <c r="H11" s="275" t="str">
        <f>IF('Wsht 9'!$D$3=" "," ",(IF(SUM('Wsht 9'!$W21:'Wsht 9'!$W30)=0," ",(($F11/H$6)*100))))</f>
        <v xml:space="preserve"> </v>
      </c>
      <c r="I11" s="275" t="str">
        <f>IF('Wsht 9'!$H$3=" "," ",(IF(SUM('Wsht 9'!$W21:'Wsht 9'!$W30)=0," ",(($F11/I$6)*100))))</f>
        <v xml:space="preserve"> </v>
      </c>
      <c r="J11" s="275" t="str">
        <f>IF('Wsht 9'!$J$3=" "," ",(IF(SUM('Wsht 9'!$W21:'Wsht 9'!$W30)=0," ",(($F11/J$6)*100))))</f>
        <v xml:space="preserve"> </v>
      </c>
      <c r="K11" s="275" t="str">
        <f>IF('Wsht 9'!$L$3=" "," ",(IF(SUM('Wsht 9'!$W21:'Wsht 9'!$W30)=0," ",(($F11/K$6)*100))))</f>
        <v xml:space="preserve"> </v>
      </c>
      <c r="L11" s="92"/>
    </row>
    <row r="12" spans="1:12" ht="18" customHeight="1" x14ac:dyDescent="0.3">
      <c r="A12" s="197">
        <v>6</v>
      </c>
      <c r="B12" s="198" t="s">
        <v>89</v>
      </c>
      <c r="C12" s="36" t="str">
        <f>(IF('Wsht 9'!AM6=0," ",('Wsht 9'!AM6/100)))</f>
        <v xml:space="preserve"> </v>
      </c>
      <c r="D12" s="36" t="str">
        <f>IF(C12=" "," ",(SUM('Wsht 9'!AF10:'Wsht 9'!AF19)/100))</f>
        <v xml:space="preserve"> </v>
      </c>
      <c r="E12" s="275" t="str">
        <f t="shared" si="0"/>
        <v xml:space="preserve"> </v>
      </c>
      <c r="F12" s="36" t="str">
        <f>IF(SUM('Wsht 9'!AK10:'Wsht 9'!AK19)=0," ",(SUM('Wsht 9'!AK10:'Wsht 9'!AK19)))</f>
        <v xml:space="preserve"> </v>
      </c>
      <c r="G12" s="275" t="str">
        <f>IF('Wsht 9'!$B$3=" "," ",(IF(SUM('Wsht 9'!AK10:'Wsht 9'!AK19)=0," ",(($F12/G$6)*100))))</f>
        <v xml:space="preserve"> </v>
      </c>
      <c r="H12" s="275" t="str">
        <f>IF('Wsht 9'!$D$3=" "," ",(IF(SUM('Wsht 9'!$AK10:'Wsht 9'!$AK19)=0," ",(($F12/H$6)*100))))</f>
        <v xml:space="preserve"> </v>
      </c>
      <c r="I12" s="275" t="str">
        <f>IF('Wsht 9'!$H$3=" "," ",(IF(SUM('Wsht 9'!$AK10:'Wsht 9'!$AK19)=0," ",(($F12/I$6)*100))))</f>
        <v xml:space="preserve"> </v>
      </c>
      <c r="J12" s="275" t="str">
        <f>IF('Wsht 9'!$J$3=" "," ",(IF(SUM('Wsht 9'!$AK10:'Wsht 9'!$AK19)=0," ",(($F12/J$6)*100))))</f>
        <v xml:space="preserve"> </v>
      </c>
      <c r="K12" s="275" t="str">
        <f>IF('Wsht 9'!$L$3=" "," ",(IF(SUM('Wsht 9'!$AK10:'Wsht 9'!$AK19)=0," ",(($F12/K$6)*100))))</f>
        <v xml:space="preserve"> </v>
      </c>
      <c r="L12" s="92"/>
    </row>
    <row r="13" spans="1:12" ht="18" customHeight="1" x14ac:dyDescent="0.3">
      <c r="A13" s="197">
        <v>7</v>
      </c>
      <c r="B13" s="198" t="s">
        <v>102</v>
      </c>
      <c r="C13" s="36" t="str">
        <f>(IF('Wsht 9'!AM20=0," ",('Wsht 9'!AM20/100)))</f>
        <v xml:space="preserve"> </v>
      </c>
      <c r="D13" s="36" t="str">
        <f>IF(C13=" "," ",(SUM('Wsht 9'!AF21:'Wsht 9'!AF30)/100))</f>
        <v xml:space="preserve"> </v>
      </c>
      <c r="E13" s="275" t="str">
        <f t="shared" si="0"/>
        <v xml:space="preserve"> </v>
      </c>
      <c r="F13" s="36" t="str">
        <f>IF(SUM('Wsht 9'!AK21:'Wsht 9'!AK30)=0," ",(SUM('Wsht 9'!AK21:'Wsht 9'!AK30)))</f>
        <v xml:space="preserve"> </v>
      </c>
      <c r="G13" s="275" t="str">
        <f>IF('Wsht 9'!$B$3=" "," ",(IF(SUM('Wsht 9'!AK21:'Wsht 9'!AK30)=0," ",(($F13/G$6)*100))))</f>
        <v xml:space="preserve"> </v>
      </c>
      <c r="H13" s="275" t="str">
        <f>IF('Wsht 9'!$D$3=" "," ",(IF(SUM('Wsht 9'!$AK21:'Wsht 9'!$AK30)=0," ",(($F13/H$6)*100))))</f>
        <v xml:space="preserve"> </v>
      </c>
      <c r="I13" s="275" t="str">
        <f>IF('Wsht 9'!$H$3=" "," ",(IF(SUM('Wsht 9'!$AK21:'Wsht 9'!$AK30)=0," ",(($F13/I$6)*100))))</f>
        <v xml:space="preserve"> </v>
      </c>
      <c r="J13" s="275" t="str">
        <f>IF('Wsht 9'!$J$3=" "," ",(IF(SUM('Wsht 9'!$AK21:'Wsht 9'!$AK30)=0," ",(($F13/J$6)*100))))</f>
        <v xml:space="preserve"> </v>
      </c>
      <c r="K13" s="275" t="str">
        <f>IF('Wsht 9'!$L$3=" "," ",(IF(SUM('Wsht 9'!$AK21:'Wsht 9'!$AK30)=0," ",(($F13/K$6)*100))))</f>
        <v xml:space="preserve"> </v>
      </c>
      <c r="L13" s="92"/>
    </row>
    <row r="14" spans="1:12" ht="18" customHeight="1" x14ac:dyDescent="0.3">
      <c r="A14" s="197">
        <v>8</v>
      </c>
      <c r="B14" s="198" t="s">
        <v>103</v>
      </c>
      <c r="C14" s="36" t="str">
        <f>(IF('Wsht 9'!BA6=0," ",('Wsht 9'!BA6/100)))</f>
        <v xml:space="preserve"> </v>
      </c>
      <c r="D14" s="36" t="str">
        <f>IF(C14=" "," ",(SUM('Wsht 9'!AT10:'Wsht 9'!AT19)/100))</f>
        <v xml:space="preserve"> </v>
      </c>
      <c r="E14" s="275" t="str">
        <f t="shared" si="0"/>
        <v xml:space="preserve"> </v>
      </c>
      <c r="F14" s="36" t="str">
        <f>IF(SUM('Wsht 9'!AY10:'Wsht 9'!AY19)=0," ",(SUM('Wsht 9'!AY10:'Wsht 9'!AY19)))</f>
        <v xml:space="preserve"> </v>
      </c>
      <c r="G14" s="275" t="str">
        <f>IF('Wsht 9'!$B$3=" "," ",(IF(SUM('Wsht 9'!AY10:'Wsht 9'!AY19)=0," ",(($F14/G$6)*100))))</f>
        <v xml:space="preserve"> </v>
      </c>
      <c r="H14" s="275" t="str">
        <f>IF('Wsht 9'!$D$3=" "," ",(IF(SUM('Wsht 9'!$AY10:'Wsht 9'!$AY19)=0," ",(($F14/H$6)*100))))</f>
        <v xml:space="preserve"> </v>
      </c>
      <c r="I14" s="275" t="str">
        <f>IF('Wsht 9'!$H$3=" "," ",(IF(SUM('Wsht 9'!$AY10:'Wsht 9'!$AY19)=0," ",(($F14/I$6)*100))))</f>
        <v xml:space="preserve"> </v>
      </c>
      <c r="J14" s="275" t="str">
        <f>IF('Wsht 9'!$J$3=" "," ",(IF(SUM('Wsht 9'!$AY10:'Wsht 9'!$AY19)=0," ",(($F14/J$6)*100))))</f>
        <v xml:space="preserve"> </v>
      </c>
      <c r="K14" s="275" t="str">
        <f>IF('Wsht 9'!$L$3=" "," ",(IF(SUM('Wsht 9'!$AY10:'Wsht 9'!$AY19)=0," ",(($F14/K$6)*100))))</f>
        <v xml:space="preserve"> </v>
      </c>
      <c r="L14" s="92"/>
    </row>
    <row r="15" spans="1:12" ht="18" customHeight="1" x14ac:dyDescent="0.3">
      <c r="A15" s="197">
        <v>9</v>
      </c>
      <c r="B15" s="198" t="s">
        <v>104</v>
      </c>
      <c r="C15" s="36" t="str">
        <f>(IF('Wsht 9'!BA20=0," ",('Wsht 9'!BA20/100)))</f>
        <v xml:space="preserve"> </v>
      </c>
      <c r="D15" s="36" t="str">
        <f>IF(C15=" "," ",(SUM('Wsht 9'!AT21:'Wsht 9'!AT30)/100))</f>
        <v xml:space="preserve"> </v>
      </c>
      <c r="E15" s="275" t="str">
        <f t="shared" si="0"/>
        <v xml:space="preserve"> </v>
      </c>
      <c r="F15" s="36" t="str">
        <f>IF(SUM('Wsht 9'!AY21:'Wsht 9'!AY30)=0," ",(SUM('Wsht 9'!AY21:'Wsht 9'!AY30)))</f>
        <v xml:space="preserve"> </v>
      </c>
      <c r="G15" s="275" t="str">
        <f>IF('Wsht 9'!$B$3=" "," ",(IF(SUM('Wsht 9'!AY21:'Wsht 9'!AY30)=0," ",(($F15/G$6)*100))))</f>
        <v xml:space="preserve"> </v>
      </c>
      <c r="H15" s="275" t="str">
        <f>IF('Wsht 9'!$D$3=" "," ",(IF(SUM('Wsht 9'!$AY21:'Wsht 9'!$AY30)=0," ",(($F15/H$6)*100))))</f>
        <v xml:space="preserve"> </v>
      </c>
      <c r="I15" s="275" t="str">
        <f>IF('Wsht 9'!$H$3=" "," ",(IF(SUM('Wsht 9'!$AY21:'Wsht 9'!$AY30)=0," ",(($F15/I$6)*100))))</f>
        <v xml:space="preserve"> </v>
      </c>
      <c r="J15" s="275" t="str">
        <f>IF('Wsht 9'!$J$3=" "," ",(IF(SUM('Wsht 9'!$AY21:'Wsht 9'!$AY30)=0," ",(($F15/J$6)*100))))</f>
        <v xml:space="preserve"> </v>
      </c>
      <c r="K15" s="275" t="str">
        <f>IF('Wsht 9'!$L$3=" "," ",(IF(SUM('Wsht 9'!$AY21:'Wsht 9'!$AY30)=0," ",(($F15/K$6)*100))))</f>
        <v xml:space="preserve"> </v>
      </c>
      <c r="L15" s="92"/>
    </row>
    <row r="16" spans="1:12" ht="18" customHeight="1" x14ac:dyDescent="0.3">
      <c r="A16" s="197">
        <v>10</v>
      </c>
      <c r="B16" s="198" t="s">
        <v>175</v>
      </c>
      <c r="C16" s="36" t="str">
        <f>(IF('Wsht 9'!BO6=0," ",('Wsht 9'!BO6/100)))</f>
        <v xml:space="preserve"> </v>
      </c>
      <c r="D16" s="36" t="str">
        <f>IF(C16=" "," ",(SUM('Wsht 9'!BH10:'Wsht 9'!BH19)/100))</f>
        <v xml:space="preserve"> </v>
      </c>
      <c r="E16" s="275" t="str">
        <f t="shared" si="0"/>
        <v xml:space="preserve"> </v>
      </c>
      <c r="F16" s="36" t="str">
        <f>IF(SUM('Wsht 9'!BM10:'Wsht 9'!BM19)=0," ",(SUM('Wsht 9'!BM10:'Wsht 9'!BM19)))</f>
        <v xml:space="preserve"> </v>
      </c>
      <c r="G16" s="275" t="str">
        <f>IF('Wsht 9'!$B$3=" "," ",(IF(SUM('Wsht 9'!BM10:'Wsht 9'!BM19)=0," ",(($F16/G$6)*100))))</f>
        <v xml:space="preserve"> </v>
      </c>
      <c r="H16" s="275" t="str">
        <f>IF('Wsht 9'!$D$3=" "," ",(IF(SUM('Wsht 9'!$BM10:'Wsht 9'!$BM19)=0," ",(($F16/H$6)*100))))</f>
        <v xml:space="preserve"> </v>
      </c>
      <c r="I16" s="275" t="str">
        <f>IF('Wsht 9'!$H$3=" "," ",(IF(SUM('Wsht 9'!$BM10:'Wsht 9'!$BM19)=0," ",(($F16/I$6)*100))))</f>
        <v xml:space="preserve"> </v>
      </c>
      <c r="J16" s="275" t="str">
        <f>IF('Wsht 9'!$J$3=" "," ",(IF(SUM('Wsht 9'!$BM10:'Wsht 9'!$BM19)=0," ",(($F16/J$6)*100))))</f>
        <v xml:space="preserve"> </v>
      </c>
      <c r="K16" s="275" t="str">
        <f>IF('Wsht 9'!$L$3=" "," ",(IF(SUM('Wsht 9'!$BM10:'Wsht 9'!$BM19)=0," ",(($F16/K$6)*100))))</f>
        <v xml:space="preserve"> </v>
      </c>
      <c r="L16" s="92"/>
    </row>
    <row r="17" spans="1:12" ht="18" customHeight="1" x14ac:dyDescent="0.3">
      <c r="A17" s="197">
        <v>11</v>
      </c>
      <c r="B17" s="198" t="s">
        <v>111</v>
      </c>
      <c r="C17" s="36" t="str">
        <f>(IF('Wsht 9'!BO20=0," ",('Wsht 9'!BO20/100)))</f>
        <v xml:space="preserve"> </v>
      </c>
      <c r="D17" s="36" t="str">
        <f>IF(C17=" "," ",(SUM('Wsht 9'!BH21:'Wsht 9'!BH30)/100))</f>
        <v xml:space="preserve"> </v>
      </c>
      <c r="E17" s="275" t="str">
        <f t="shared" si="0"/>
        <v xml:space="preserve"> </v>
      </c>
      <c r="F17" s="36" t="str">
        <f>IF(SUM('Wsht 9'!BM21:'Wsht 9'!BM30)=0," ",(SUM('Wsht 9'!BM21:'Wsht 9'!BM30)))</f>
        <v xml:space="preserve"> </v>
      </c>
      <c r="G17" s="275" t="str">
        <f>IF('Wsht 9'!$B$3=" "," ",(IF(SUM('Wsht 9'!BM21:'Wsht 9'!BM30)=0," ",(($F17/G$6)*100))))</f>
        <v xml:space="preserve"> </v>
      </c>
      <c r="H17" s="275" t="str">
        <f>IF('Wsht 9'!$D$3=" "," ",(IF(SUM('Wsht 9'!$BM21:'Wsht 9'!$BM30)=0," ",(($F17/H$6)*100))))</f>
        <v xml:space="preserve"> </v>
      </c>
      <c r="I17" s="275" t="str">
        <f>IF('Wsht 9'!$H$3=" "," ",(IF(SUM('Wsht 9'!$BM21:'Wsht 9'!$BM30)=0," ",(($F17/I$6)*100))))</f>
        <v xml:space="preserve"> </v>
      </c>
      <c r="J17" s="275" t="str">
        <f>IF('Wsht 9'!$J$3=" "," ",(IF(SUM('Wsht 9'!$BM21:'Wsht 9'!$BM30)=0," ",(($F17/J$6)*100))))</f>
        <v xml:space="preserve"> </v>
      </c>
      <c r="K17" s="275" t="str">
        <f>IF('Wsht 9'!$L$3=" "," ",(IF(SUM('Wsht 9'!$BM21:'Wsht 9'!$BM30)=0," ",(($F17/K$6)*100))))</f>
        <v xml:space="preserve"> </v>
      </c>
      <c r="L17" s="92"/>
    </row>
    <row r="18" spans="1:12" ht="18" customHeight="1" x14ac:dyDescent="0.3">
      <c r="A18" s="197">
        <v>12</v>
      </c>
      <c r="B18" s="198" t="s">
        <v>176</v>
      </c>
      <c r="C18" s="36" t="str">
        <f>(IF('Wsht 9'!CC6=0," ",('Wsht 9'!CC6/100)))</f>
        <v xml:space="preserve"> </v>
      </c>
      <c r="D18" s="36" t="str">
        <f>IF(C18=" "," ",(SUM('Wsht 9'!BV10:'Wsht 9'!BV19)/100))</f>
        <v xml:space="preserve"> </v>
      </c>
      <c r="E18" s="275" t="str">
        <f t="shared" si="0"/>
        <v xml:space="preserve"> </v>
      </c>
      <c r="F18" s="36" t="str">
        <f>IF(SUM('Wsht 9'!CA10:'Wsht 9'!CA19)=0," ",(SUM('Wsht 9'!CA10:'Wsht 9'!CA19)))</f>
        <v xml:space="preserve"> </v>
      </c>
      <c r="G18" s="275" t="str">
        <f>IF('Wsht 9'!$B$3=" "," ",(IF(SUM('Wsht 9'!CA10:'Wsht 9'!CA19)=0," ",(($F18/G$6)*100))))</f>
        <v xml:space="preserve"> </v>
      </c>
      <c r="H18" s="275" t="str">
        <f>IF('Wsht 9'!$D$3=" "," ",(IF(SUM('Wsht 9'!$CA10:'Wsht 9'!$CA19)=0," ",(($F18/H$6)*100))))</f>
        <v xml:space="preserve"> </v>
      </c>
      <c r="I18" s="275" t="str">
        <f>IF('Wsht 9'!$H$3=" "," ",(IF(SUM('Wsht 9'!$CA10:'Wsht 9'!$CA19)=0," ",(($F18/I$6)*100))))</f>
        <v xml:space="preserve"> </v>
      </c>
      <c r="J18" s="275" t="str">
        <f>IF('Wsht 9'!$J$3=" "," ",(IF(SUM('Wsht 9'!$CA10:'Wsht 9'!$CA19)=0," ",(($F18/J$6)*100))))</f>
        <v xml:space="preserve"> </v>
      </c>
      <c r="K18" s="275" t="str">
        <f>IF('Wsht 9'!$L$3=" "," ",(IF(SUM('Wsht 9'!$CA10:'Wsht 9'!$CA19)=0," ",(($F18/K$6)*100))))</f>
        <v xml:space="preserve"> </v>
      </c>
      <c r="L18" s="92"/>
    </row>
    <row r="19" spans="1:12" ht="18" customHeight="1" x14ac:dyDescent="0.3">
      <c r="A19" s="197">
        <v>13</v>
      </c>
      <c r="B19" s="198" t="s">
        <v>177</v>
      </c>
      <c r="C19" s="36" t="str">
        <f>(IF('Wsht 9'!CC20=0," ",('Wsht 9'!CC20/100)))</f>
        <v xml:space="preserve"> </v>
      </c>
      <c r="D19" s="36" t="str">
        <f>IF(C19=" "," ",(SUM('Wsht 9'!BV21:'Wsht 9'!BV30)/100))</f>
        <v xml:space="preserve"> </v>
      </c>
      <c r="E19" s="275" t="str">
        <f t="shared" si="0"/>
        <v xml:space="preserve"> </v>
      </c>
      <c r="F19" s="36" t="str">
        <f>IF(SUM('Wsht 9'!CA21:'Wsht 9'!CA30)=0," ",(SUM('Wsht 9'!CA21:'Wsht 9'!CA30)))</f>
        <v xml:space="preserve"> </v>
      </c>
      <c r="G19" s="275" t="str">
        <f>IF('Wsht 9'!$B$3=" "," ",(IF(SUM('Wsht 9'!CA21:'Wsht 9'!CA30)=0," ",(($F19/G$6)*100))))</f>
        <v xml:space="preserve"> </v>
      </c>
      <c r="H19" s="275" t="str">
        <f>IF('Wsht 9'!$D$3=" "," ",(IF(SUM('Wsht 9'!$CA21:'Wsht 9'!$CA30)=0," ",(($F19/H$6)*100))))</f>
        <v xml:space="preserve"> </v>
      </c>
      <c r="I19" s="275" t="str">
        <f>IF('Wsht 9'!$H$3=" "," ",(IF(SUM('Wsht 9'!$CA21:'Wsht 9'!$CA30)=0," ",(($F19/I$6)*100))))</f>
        <v xml:space="preserve"> </v>
      </c>
      <c r="J19" s="275" t="str">
        <f>IF('Wsht 9'!$J$3=" "," ",(IF(SUM('Wsht 9'!$CA21:'Wsht 9'!$CA30)=0," ",(($F19/J$6)*100))))</f>
        <v xml:space="preserve"> </v>
      </c>
      <c r="K19" s="275" t="str">
        <f>IF('Wsht 9'!$L$3=" "," ",(IF(SUM('Wsht 9'!$CA21:'Wsht 9'!$CA30)=0," ",(($F19/K$6)*100))))</f>
        <v xml:space="preserve"> </v>
      </c>
      <c r="L19" s="92"/>
    </row>
    <row r="20" spans="1:12" ht="18" customHeight="1" x14ac:dyDescent="0.3">
      <c r="A20" s="464">
        <v>14</v>
      </c>
      <c r="B20" s="276"/>
      <c r="C20" s="277"/>
      <c r="D20" s="277"/>
      <c r="E20" s="278"/>
      <c r="F20" s="276"/>
      <c r="G20" s="276"/>
      <c r="H20" s="276"/>
      <c r="I20" s="276"/>
      <c r="J20" s="276"/>
      <c r="K20" s="279"/>
      <c r="L20" s="92"/>
    </row>
    <row r="21" spans="1:12" ht="18" customHeight="1" x14ac:dyDescent="0.3">
      <c r="A21" s="464"/>
      <c r="B21" s="280" t="s">
        <v>182</v>
      </c>
      <c r="C21" s="281" t="str">
        <f>IF((SUM(C8:C20))=0," ",(SUM(C8:C20)))</f>
        <v xml:space="preserve"> </v>
      </c>
      <c r="D21" s="281" t="str">
        <f>IF((SUM(D8:D20))=0," ",(SUM(D8:D20)))</f>
        <v xml:space="preserve"> </v>
      </c>
      <c r="E21" s="282" t="str">
        <f>IF(C21=" "," ",IF(D21=" "," ",((D21/C21)*100)))</f>
        <v xml:space="preserve"> </v>
      </c>
      <c r="F21" s="281" t="str">
        <f>IF((SUM(F8:F19))=0," ",(SUM(F8:F19)))</f>
        <v xml:space="preserve"> </v>
      </c>
      <c r="G21" s="282" t="str">
        <f>IF((SUM($F8:$F13)=0)," ",(IF(G6=" "," ",(($F21/(G$6*12))*100))))</f>
        <v xml:space="preserve"> </v>
      </c>
      <c r="H21" s="282" t="str">
        <f>IF((SUM($F8:$F13)=0)," ",(IF(H6=" "," ",(($F21/(H$6*12))*100))))</f>
        <v xml:space="preserve"> </v>
      </c>
      <c r="I21" s="282" t="str">
        <f>IF((SUM($F8:$F13)=0)," ",(IF(I6=" "," ",(($F21/(I$6*12))*100))))</f>
        <v xml:space="preserve"> </v>
      </c>
      <c r="J21" s="282" t="str">
        <f>IF((SUM($F8:$F13)=0)," ",(IF(J6=" "," ",(($F21/(J$6*12))*100))))</f>
        <v xml:space="preserve"> </v>
      </c>
      <c r="K21" s="282" t="str">
        <f>IF((SUM($F8:$F13)=0)," ",(IF(K6=" "," ",(($F21/(K$6*12))*100))))</f>
        <v xml:space="preserve"> </v>
      </c>
      <c r="L21" s="92"/>
    </row>
    <row r="22" spans="1:12" ht="18" customHeight="1" x14ac:dyDescent="0.3">
      <c r="A22" s="466"/>
      <c r="B22" s="283"/>
      <c r="C22" s="284" t="s">
        <v>15</v>
      </c>
      <c r="D22" s="284" t="s">
        <v>193</v>
      </c>
      <c r="E22" s="285" t="s">
        <v>194</v>
      </c>
      <c r="F22" s="286" t="s">
        <v>195</v>
      </c>
      <c r="G22" s="286" t="s">
        <v>196</v>
      </c>
      <c r="H22" s="286" t="s">
        <v>197</v>
      </c>
      <c r="I22" s="286" t="s">
        <v>198</v>
      </c>
      <c r="J22" s="286" t="s">
        <v>199</v>
      </c>
      <c r="K22" s="287" t="s">
        <v>200</v>
      </c>
      <c r="L22" s="92"/>
    </row>
    <row r="23" spans="1:12" ht="185.25" customHeight="1" x14ac:dyDescent="0.3">
      <c r="A23" s="176"/>
      <c r="B23" s="92"/>
      <c r="C23" s="115"/>
      <c r="D23" s="115"/>
      <c r="E23" s="256"/>
      <c r="F23" s="92"/>
      <c r="G23" s="92"/>
      <c r="H23" s="92"/>
      <c r="I23" s="92"/>
      <c r="J23" s="92"/>
      <c r="K23" s="92"/>
      <c r="L23" s="92"/>
    </row>
  </sheetData>
  <sheetProtection sheet="1" objects="1" scenarios="1"/>
  <mergeCells count="8">
    <mergeCell ref="A3:A6"/>
    <mergeCell ref="A20:A22"/>
    <mergeCell ref="B1:K1"/>
    <mergeCell ref="B3:B6"/>
    <mergeCell ref="C3:C6"/>
    <mergeCell ref="D3:D6"/>
    <mergeCell ref="E3:E6"/>
    <mergeCell ref="F3:F6"/>
  </mergeCells>
  <phoneticPr fontId="21" type="noConversion"/>
  <pageMargins left="0.5" right="0.5" top="1" bottom="1" header="0.5" footer="0.5"/>
  <pageSetup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21"/>
  <sheetViews>
    <sheetView zoomScaleNormal="100" zoomScaleSheetLayoutView="100" workbookViewId="0">
      <selection activeCell="D2" sqref="D2"/>
    </sheetView>
  </sheetViews>
  <sheetFormatPr defaultRowHeight="14" x14ac:dyDescent="0.3"/>
  <cols>
    <col min="1" max="1" width="3.7265625" customWidth="1"/>
    <col min="2" max="2" width="15.54296875" customWidth="1"/>
    <col min="3" max="3" width="8.7265625" customWidth="1"/>
    <col min="4" max="4" width="90.1796875" customWidth="1"/>
    <col min="5" max="5" width="14.81640625" customWidth="1"/>
    <col min="6" max="6" width="51.81640625" customWidth="1"/>
  </cols>
  <sheetData>
    <row r="1" spans="1:6" ht="28.5" customHeight="1" x14ac:dyDescent="0.3">
      <c r="A1" s="62"/>
      <c r="B1" s="410" t="s">
        <v>250</v>
      </c>
      <c r="C1" s="488"/>
      <c r="D1" s="488"/>
      <c r="E1" s="488"/>
      <c r="F1" s="62"/>
    </row>
    <row r="2" spans="1:6" ht="59.25" customHeight="1" thickBot="1" x14ac:dyDescent="0.35">
      <c r="A2" s="62"/>
      <c r="B2" s="79" t="s">
        <v>249</v>
      </c>
      <c r="C2" s="79" t="s">
        <v>126</v>
      </c>
      <c r="D2" s="80" t="s">
        <v>128</v>
      </c>
      <c r="E2" s="79" t="s">
        <v>127</v>
      </c>
      <c r="F2" s="62"/>
    </row>
    <row r="3" spans="1:6" ht="20.149999999999999" customHeight="1" thickTop="1" x14ac:dyDescent="0.3">
      <c r="A3" s="62"/>
      <c r="B3" s="475" t="s">
        <v>129</v>
      </c>
      <c r="C3" s="476"/>
      <c r="D3" s="476"/>
      <c r="E3" s="477"/>
      <c r="F3" s="62"/>
    </row>
    <row r="4" spans="1:6" ht="30" customHeight="1" x14ac:dyDescent="0.3">
      <c r="A4" s="62"/>
      <c r="B4" s="478" t="s">
        <v>251</v>
      </c>
      <c r="C4" s="2"/>
      <c r="D4" s="18"/>
      <c r="E4" s="77"/>
      <c r="F4" s="62"/>
    </row>
    <row r="5" spans="1:6" ht="30" customHeight="1" x14ac:dyDescent="0.3">
      <c r="A5" s="62"/>
      <c r="B5" s="478"/>
      <c r="C5" s="2"/>
      <c r="D5" s="18"/>
      <c r="E5" s="77"/>
      <c r="F5" s="62"/>
    </row>
    <row r="6" spans="1:6" ht="30" customHeight="1" x14ac:dyDescent="0.3">
      <c r="A6" s="62"/>
      <c r="B6" s="479"/>
      <c r="C6" s="19"/>
      <c r="D6" s="20"/>
      <c r="E6" s="78"/>
      <c r="F6" s="62"/>
    </row>
    <row r="7" spans="1:6" ht="24" customHeight="1" x14ac:dyDescent="0.3">
      <c r="A7" s="62"/>
      <c r="B7" s="480" t="s">
        <v>252</v>
      </c>
      <c r="C7" s="481"/>
      <c r="D7" s="484"/>
      <c r="E7" s="486"/>
      <c r="F7" s="62"/>
    </row>
    <row r="8" spans="1:6" ht="24" customHeight="1" thickBot="1" x14ac:dyDescent="0.35">
      <c r="A8" s="62"/>
      <c r="B8" s="482"/>
      <c r="C8" s="483"/>
      <c r="D8" s="485"/>
      <c r="E8" s="487"/>
      <c r="F8" s="62"/>
    </row>
    <row r="9" spans="1:6" ht="20.149999999999999" customHeight="1" thickTop="1" x14ac:dyDescent="0.3">
      <c r="A9" s="62"/>
      <c r="B9" s="475" t="s">
        <v>130</v>
      </c>
      <c r="C9" s="476"/>
      <c r="D9" s="476"/>
      <c r="E9" s="477"/>
      <c r="F9" s="62"/>
    </row>
    <row r="10" spans="1:6" ht="30" customHeight="1" x14ac:dyDescent="0.3">
      <c r="A10" s="62"/>
      <c r="B10" s="478" t="s">
        <v>251</v>
      </c>
      <c r="C10" s="2"/>
      <c r="D10" s="18"/>
      <c r="E10" s="77"/>
      <c r="F10" s="62"/>
    </row>
    <row r="11" spans="1:6" ht="30" customHeight="1" x14ac:dyDescent="0.3">
      <c r="A11" s="62"/>
      <c r="B11" s="478"/>
      <c r="C11" s="2"/>
      <c r="D11" s="18"/>
      <c r="E11" s="77"/>
      <c r="F11" s="62"/>
    </row>
    <row r="12" spans="1:6" ht="30" customHeight="1" x14ac:dyDescent="0.3">
      <c r="A12" s="62"/>
      <c r="B12" s="479"/>
      <c r="C12" s="19"/>
      <c r="D12" s="20"/>
      <c r="E12" s="78"/>
      <c r="F12" s="62"/>
    </row>
    <row r="13" spans="1:6" ht="24" customHeight="1" x14ac:dyDescent="0.3">
      <c r="A13" s="62"/>
      <c r="B13" s="480" t="s">
        <v>252</v>
      </c>
      <c r="C13" s="481"/>
      <c r="D13" s="484"/>
      <c r="E13" s="486"/>
      <c r="F13" s="62"/>
    </row>
    <row r="14" spans="1:6" ht="24" customHeight="1" thickBot="1" x14ac:dyDescent="0.35">
      <c r="A14" s="62"/>
      <c r="B14" s="482"/>
      <c r="C14" s="483"/>
      <c r="D14" s="485"/>
      <c r="E14" s="487"/>
      <c r="F14" s="62"/>
    </row>
    <row r="15" spans="1:6" ht="20.149999999999999" customHeight="1" thickTop="1" x14ac:dyDescent="0.3">
      <c r="A15" s="62"/>
      <c r="B15" s="475" t="s">
        <v>131</v>
      </c>
      <c r="C15" s="476"/>
      <c r="D15" s="476"/>
      <c r="E15" s="477"/>
      <c r="F15" s="62"/>
    </row>
    <row r="16" spans="1:6" ht="30" customHeight="1" x14ac:dyDescent="0.3">
      <c r="A16" s="62"/>
      <c r="B16" s="478" t="s">
        <v>251</v>
      </c>
      <c r="C16" s="2"/>
      <c r="D16" s="18"/>
      <c r="E16" s="77"/>
      <c r="F16" s="62"/>
    </row>
    <row r="17" spans="1:6" ht="30" customHeight="1" x14ac:dyDescent="0.3">
      <c r="A17" s="62"/>
      <c r="B17" s="478"/>
      <c r="C17" s="2"/>
      <c r="D17" s="18"/>
      <c r="E17" s="77"/>
      <c r="F17" s="62"/>
    </row>
    <row r="18" spans="1:6" ht="30" customHeight="1" x14ac:dyDescent="0.3">
      <c r="A18" s="62"/>
      <c r="B18" s="479"/>
      <c r="C18" s="19"/>
      <c r="D18" s="20"/>
      <c r="E18" s="78"/>
      <c r="F18" s="62"/>
    </row>
    <row r="19" spans="1:6" ht="24" customHeight="1" x14ac:dyDescent="0.3">
      <c r="A19" s="62"/>
      <c r="B19" s="480" t="s">
        <v>252</v>
      </c>
      <c r="C19" s="481"/>
      <c r="D19" s="484"/>
      <c r="E19" s="486"/>
      <c r="F19" s="62"/>
    </row>
    <row r="20" spans="1:6" ht="24" customHeight="1" thickBot="1" x14ac:dyDescent="0.35">
      <c r="A20" s="62"/>
      <c r="B20" s="482"/>
      <c r="C20" s="483"/>
      <c r="D20" s="485"/>
      <c r="E20" s="487"/>
      <c r="F20" s="62"/>
    </row>
    <row r="21" spans="1:6" ht="348.75" customHeight="1" thickTop="1" x14ac:dyDescent="0.3">
      <c r="A21" s="62"/>
      <c r="B21" s="62"/>
      <c r="C21" s="62"/>
      <c r="D21" s="62"/>
      <c r="E21" s="62"/>
      <c r="F21" s="62"/>
    </row>
  </sheetData>
  <mergeCells count="16">
    <mergeCell ref="B1:E1"/>
    <mergeCell ref="B13:C14"/>
    <mergeCell ref="B19:C20"/>
    <mergeCell ref="D19:D20"/>
    <mergeCell ref="E19:E20"/>
    <mergeCell ref="D13:D14"/>
    <mergeCell ref="E13:E14"/>
    <mergeCell ref="B10:B12"/>
    <mergeCell ref="B15:E15"/>
    <mergeCell ref="B16:B18"/>
    <mergeCell ref="B3:E3"/>
    <mergeCell ref="B4:B6"/>
    <mergeCell ref="B9:E9"/>
    <mergeCell ref="B7:C8"/>
    <mergeCell ref="D7:D8"/>
    <mergeCell ref="E7:E8"/>
  </mergeCells>
  <phoneticPr fontId="21" type="noConversion"/>
  <pageMargins left="0.5" right="0.5" top="0.75" bottom="0.5" header="0.5" footer="0.5"/>
  <pageSetup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17"/>
  <sheetViews>
    <sheetView zoomScaleNormal="100" zoomScaleSheetLayoutView="100" workbookViewId="0">
      <selection activeCell="B1" sqref="B1"/>
    </sheetView>
  </sheetViews>
  <sheetFormatPr defaultRowHeight="14" x14ac:dyDescent="0.3"/>
  <cols>
    <col min="1" max="1" width="8.7265625" style="93"/>
    <col min="2" max="2" width="90.453125" style="93" customWidth="1"/>
    <col min="3" max="3" width="49" style="93" customWidth="1"/>
    <col min="4" max="16384" width="8.7265625" style="93"/>
  </cols>
  <sheetData>
    <row r="1" spans="1:6" ht="57" customHeight="1" x14ac:dyDescent="0.3">
      <c r="A1" s="92"/>
      <c r="B1" s="288" t="s">
        <v>287</v>
      </c>
      <c r="C1" s="92"/>
    </row>
    <row r="2" spans="1:6" ht="42" customHeight="1" x14ac:dyDescent="0.35">
      <c r="A2" s="92"/>
      <c r="B2" s="289" t="s">
        <v>9</v>
      </c>
      <c r="C2" s="92"/>
    </row>
    <row r="3" spans="1:6" ht="98" x14ac:dyDescent="0.3">
      <c r="A3" s="92"/>
      <c r="B3" s="290" t="s">
        <v>266</v>
      </c>
      <c r="C3" s="92"/>
    </row>
    <row r="4" spans="1:6" x14ac:dyDescent="0.3">
      <c r="A4" s="92"/>
      <c r="B4" s="290"/>
      <c r="C4" s="92"/>
    </row>
    <row r="5" spans="1:6" ht="60" customHeight="1" x14ac:dyDescent="0.3">
      <c r="A5" s="92"/>
      <c r="B5" s="290" t="s">
        <v>246</v>
      </c>
      <c r="C5" s="92"/>
    </row>
    <row r="6" spans="1:6" x14ac:dyDescent="0.3">
      <c r="A6" s="92"/>
      <c r="B6" s="290"/>
      <c r="C6" s="92"/>
    </row>
    <row r="7" spans="1:6" ht="148.5" customHeight="1" x14ac:dyDescent="0.3">
      <c r="A7" s="92"/>
      <c r="B7" s="290" t="s">
        <v>267</v>
      </c>
      <c r="C7" s="92"/>
    </row>
    <row r="8" spans="1:6" x14ac:dyDescent="0.3">
      <c r="A8" s="92"/>
      <c r="B8" s="290"/>
      <c r="C8" s="92"/>
    </row>
    <row r="9" spans="1:6" ht="105" customHeight="1" x14ac:dyDescent="0.3">
      <c r="A9" s="92"/>
      <c r="B9" s="290" t="s">
        <v>268</v>
      </c>
      <c r="C9" s="92"/>
    </row>
    <row r="10" spans="1:6" x14ac:dyDescent="0.3">
      <c r="A10" s="92"/>
      <c r="B10" s="290"/>
      <c r="C10" s="92"/>
    </row>
    <row r="11" spans="1:6" ht="93.75" customHeight="1" x14ac:dyDescent="0.3">
      <c r="A11" s="92"/>
      <c r="B11" s="290" t="s">
        <v>248</v>
      </c>
      <c r="C11" s="92"/>
    </row>
    <row r="12" spans="1:6" x14ac:dyDescent="0.3">
      <c r="A12" s="92"/>
      <c r="B12" s="290"/>
      <c r="C12" s="92"/>
    </row>
    <row r="13" spans="1:6" ht="28" x14ac:dyDescent="0.3">
      <c r="A13" s="92"/>
      <c r="B13" s="290" t="s">
        <v>290</v>
      </c>
      <c r="C13" s="92"/>
    </row>
    <row r="14" spans="1:6" ht="28" x14ac:dyDescent="0.3">
      <c r="A14" s="92"/>
      <c r="B14" s="92"/>
      <c r="C14" s="92"/>
      <c r="F14" s="93" t="s">
        <v>237</v>
      </c>
    </row>
    <row r="15" spans="1:6" x14ac:dyDescent="0.3">
      <c r="A15" s="92"/>
      <c r="B15" s="92"/>
      <c r="C15" s="92"/>
    </row>
    <row r="16" spans="1:6" x14ac:dyDescent="0.3">
      <c r="A16" s="92"/>
      <c r="B16" s="92"/>
      <c r="C16" s="92"/>
    </row>
    <row r="17" spans="1:3" ht="332.25" customHeight="1" x14ac:dyDescent="0.3">
      <c r="A17" s="92"/>
      <c r="B17" s="92"/>
      <c r="C17" s="92"/>
    </row>
  </sheetData>
  <sheetProtection sheet="1" objects="1" scenarios="1"/>
  <phoneticPr fontId="21" type="noConversion"/>
  <pageMargins left="0.75" right="0.5" top="0.75" bottom="0.5"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24"/>
  <sheetViews>
    <sheetView zoomScaleNormal="100" zoomScaleSheetLayoutView="100" workbookViewId="0">
      <selection activeCell="C22" sqref="C22:F22"/>
    </sheetView>
  </sheetViews>
  <sheetFormatPr defaultRowHeight="14" x14ac:dyDescent="0.3"/>
  <cols>
    <col min="1" max="1" width="8.7265625" style="93"/>
    <col min="2" max="2" width="4.26953125" style="93" customWidth="1"/>
    <col min="3" max="3" width="40.453125" style="93" customWidth="1"/>
    <col min="4" max="4" width="15.453125" style="116" customWidth="1"/>
    <col min="5" max="5" width="15.81640625" style="116" customWidth="1"/>
    <col min="6" max="6" width="18.1796875" style="116" customWidth="1"/>
    <col min="7" max="7" width="45.26953125" style="93" customWidth="1"/>
    <col min="8" max="16384" width="8.7265625" style="93"/>
  </cols>
  <sheetData>
    <row r="1" spans="1:7" ht="129" customHeight="1" x14ac:dyDescent="0.3">
      <c r="A1" s="92"/>
      <c r="B1" s="298" t="s">
        <v>269</v>
      </c>
      <c r="C1" s="299"/>
      <c r="D1" s="299"/>
      <c r="E1" s="299"/>
      <c r="F1" s="299"/>
      <c r="G1" s="92"/>
    </row>
    <row r="2" spans="1:7" s="98" customFormat="1" ht="19.5" customHeight="1" x14ac:dyDescent="0.3">
      <c r="A2" s="94"/>
      <c r="B2" s="300" t="s">
        <v>48</v>
      </c>
      <c r="C2" s="95" t="s">
        <v>49</v>
      </c>
      <c r="D2" s="96" t="s">
        <v>179</v>
      </c>
      <c r="E2" s="96" t="s">
        <v>180</v>
      </c>
      <c r="F2" s="97" t="s">
        <v>181</v>
      </c>
      <c r="G2" s="94"/>
    </row>
    <row r="3" spans="1:7" s="98" customFormat="1" ht="13.5" customHeight="1" x14ac:dyDescent="0.3">
      <c r="A3" s="94"/>
      <c r="B3" s="301"/>
      <c r="C3" s="99" t="s">
        <v>47</v>
      </c>
      <c r="D3" s="39"/>
      <c r="E3" s="39"/>
      <c r="F3" s="40"/>
      <c r="G3" s="94"/>
    </row>
    <row r="4" spans="1:7" ht="28.5" customHeight="1" x14ac:dyDescent="0.3">
      <c r="A4" s="92"/>
      <c r="B4" s="100">
        <v>1</v>
      </c>
      <c r="C4" s="101" t="s">
        <v>52</v>
      </c>
      <c r="D4" s="41"/>
      <c r="E4" s="41"/>
      <c r="F4" s="42"/>
      <c r="G4" s="92"/>
    </row>
    <row r="5" spans="1:7" ht="25.5" customHeight="1" x14ac:dyDescent="0.3">
      <c r="A5" s="92"/>
      <c r="B5" s="100">
        <v>2</v>
      </c>
      <c r="C5" s="102" t="s">
        <v>53</v>
      </c>
      <c r="D5" s="43"/>
      <c r="E5" s="43"/>
      <c r="F5" s="44"/>
      <c r="G5" s="92"/>
    </row>
    <row r="6" spans="1:7" ht="25.5" customHeight="1" x14ac:dyDescent="0.3">
      <c r="A6" s="92"/>
      <c r="B6" s="100">
        <v>3</v>
      </c>
      <c r="C6" s="102" t="s">
        <v>54</v>
      </c>
      <c r="D6" s="43"/>
      <c r="E6" s="43"/>
      <c r="F6" s="44"/>
      <c r="G6" s="92"/>
    </row>
    <row r="7" spans="1:7" ht="25.5" customHeight="1" x14ac:dyDescent="0.3">
      <c r="A7" s="92"/>
      <c r="B7" s="100">
        <v>4</v>
      </c>
      <c r="C7" s="102" t="s">
        <v>55</v>
      </c>
      <c r="D7" s="43"/>
      <c r="E7" s="43"/>
      <c r="F7" s="44"/>
      <c r="G7" s="92"/>
    </row>
    <row r="8" spans="1:7" ht="24.75" customHeight="1" x14ac:dyDescent="0.3">
      <c r="A8" s="92"/>
      <c r="B8" s="100">
        <v>5</v>
      </c>
      <c r="C8" s="102" t="s">
        <v>50</v>
      </c>
      <c r="D8" s="43"/>
      <c r="E8" s="43"/>
      <c r="F8" s="44"/>
      <c r="G8" s="92"/>
    </row>
    <row r="9" spans="1:7" ht="27.75" customHeight="1" x14ac:dyDescent="0.3">
      <c r="A9" s="92"/>
      <c r="B9" s="100">
        <v>6</v>
      </c>
      <c r="C9" s="102" t="s">
        <v>56</v>
      </c>
      <c r="D9" s="36" t="str">
        <f>IF(SUM(D4:D8)&gt;0,SUM(D4:D8)," ")</f>
        <v xml:space="preserve"> </v>
      </c>
      <c r="E9" s="36" t="str">
        <f t="shared" ref="E9:F9" si="0">IF(SUM(E4:E8)&gt;0,SUM(E4:E8)," ")</f>
        <v xml:space="preserve"> </v>
      </c>
      <c r="F9" s="36" t="str">
        <f t="shared" si="0"/>
        <v xml:space="preserve"> </v>
      </c>
      <c r="G9" s="92"/>
    </row>
    <row r="10" spans="1:7" ht="25.5" customHeight="1" x14ac:dyDescent="0.3">
      <c r="A10" s="92"/>
      <c r="B10" s="100">
        <v>7</v>
      </c>
      <c r="C10" s="102" t="s">
        <v>57</v>
      </c>
      <c r="D10" s="75"/>
      <c r="E10" s="75"/>
      <c r="F10" s="76"/>
      <c r="G10" s="92"/>
    </row>
    <row r="11" spans="1:7" ht="33" customHeight="1" thickBot="1" x14ac:dyDescent="0.35">
      <c r="A11" s="92"/>
      <c r="B11" s="103">
        <v>8</v>
      </c>
      <c r="C11" s="104" t="s">
        <v>51</v>
      </c>
      <c r="D11" s="37" t="str">
        <f>IF(D10&gt;0,D9/D10," ")</f>
        <v xml:space="preserve"> </v>
      </c>
      <c r="E11" s="37" t="str">
        <f t="shared" ref="E11:F11" si="1">IF(E10&gt;0,E9/E10," ")</f>
        <v xml:space="preserve"> </v>
      </c>
      <c r="F11" s="37" t="str">
        <f t="shared" si="1"/>
        <v xml:space="preserve"> </v>
      </c>
      <c r="G11" s="92"/>
    </row>
    <row r="12" spans="1:7" ht="27.75" customHeight="1" thickTop="1" x14ac:dyDescent="0.3">
      <c r="A12" s="92"/>
      <c r="B12" s="105">
        <v>9</v>
      </c>
      <c r="C12" s="106" t="s">
        <v>58</v>
      </c>
      <c r="D12" s="41"/>
      <c r="E12" s="41"/>
      <c r="F12" s="42"/>
      <c r="G12" s="92"/>
    </row>
    <row r="13" spans="1:7" ht="25.5" customHeight="1" x14ac:dyDescent="0.3">
      <c r="A13" s="92"/>
      <c r="B13" s="100">
        <v>10</v>
      </c>
      <c r="C13" s="102" t="s">
        <v>59</v>
      </c>
      <c r="D13" s="43"/>
      <c r="E13" s="43"/>
      <c r="F13" s="44"/>
      <c r="G13" s="92"/>
    </row>
    <row r="14" spans="1:7" ht="25.5" customHeight="1" x14ac:dyDescent="0.3">
      <c r="A14" s="92"/>
      <c r="B14" s="100">
        <v>11</v>
      </c>
      <c r="C14" s="102" t="s">
        <v>60</v>
      </c>
      <c r="D14" s="43"/>
      <c r="E14" s="43"/>
      <c r="F14" s="44"/>
      <c r="G14" s="92"/>
    </row>
    <row r="15" spans="1:7" ht="28.5" customHeight="1" x14ac:dyDescent="0.3">
      <c r="A15" s="92"/>
      <c r="B15" s="100">
        <v>12</v>
      </c>
      <c r="C15" s="102" t="s">
        <v>61</v>
      </c>
      <c r="D15" s="43"/>
      <c r="E15" s="43"/>
      <c r="F15" s="44"/>
      <c r="G15" s="92"/>
    </row>
    <row r="16" spans="1:7" ht="29.25" customHeight="1" x14ac:dyDescent="0.3">
      <c r="A16" s="92"/>
      <c r="B16" s="100">
        <v>13</v>
      </c>
      <c r="C16" s="102" t="s">
        <v>62</v>
      </c>
      <c r="D16" s="43"/>
      <c r="E16" s="43"/>
      <c r="F16" s="44"/>
      <c r="G16" s="92"/>
    </row>
    <row r="17" spans="1:7" ht="40.5" customHeight="1" x14ac:dyDescent="0.3">
      <c r="A17" s="92"/>
      <c r="B17" s="100">
        <v>14</v>
      </c>
      <c r="C17" s="102" t="s">
        <v>63</v>
      </c>
      <c r="D17" s="43"/>
      <c r="E17" s="43"/>
      <c r="F17" s="44"/>
      <c r="G17" s="92"/>
    </row>
    <row r="18" spans="1:7" ht="67.5" customHeight="1" x14ac:dyDescent="0.3">
      <c r="A18" s="92"/>
      <c r="B18" s="107">
        <v>15</v>
      </c>
      <c r="C18" s="108" t="s">
        <v>64</v>
      </c>
      <c r="D18" s="38" t="str">
        <f>IF(D12&gt;0,D12+D13-D14-D15-D16-D17," ")</f>
        <v xml:space="preserve"> </v>
      </c>
      <c r="E18" s="38" t="str">
        <f t="shared" ref="E18:F18" si="2">IF(E12&gt;0,E12+E13-E14-E15-E16-E17," ")</f>
        <v xml:space="preserve"> </v>
      </c>
      <c r="F18" s="38" t="str">
        <f t="shared" si="2"/>
        <v xml:space="preserve"> </v>
      </c>
      <c r="G18" s="92"/>
    </row>
    <row r="19" spans="1:7" ht="67.5" customHeight="1" x14ac:dyDescent="0.3">
      <c r="A19" s="92"/>
      <c r="B19" s="109"/>
      <c r="C19" s="110"/>
      <c r="D19" s="111"/>
      <c r="E19" s="111"/>
      <c r="F19" s="111"/>
      <c r="G19" s="92"/>
    </row>
    <row r="20" spans="1:7" ht="46.5" customHeight="1" x14ac:dyDescent="0.3">
      <c r="A20" s="92"/>
      <c r="B20" s="295" t="s">
        <v>23</v>
      </c>
      <c r="C20" s="296"/>
      <c r="D20" s="297"/>
      <c r="E20" s="297"/>
      <c r="F20" s="297"/>
      <c r="G20" s="92"/>
    </row>
    <row r="21" spans="1:7" ht="114" customHeight="1" x14ac:dyDescent="0.3">
      <c r="A21" s="92"/>
      <c r="B21" s="112">
        <v>1</v>
      </c>
      <c r="C21" s="294" t="s">
        <v>270</v>
      </c>
      <c r="D21" s="294"/>
      <c r="E21" s="294"/>
      <c r="F21" s="294"/>
      <c r="G21" s="92"/>
    </row>
    <row r="22" spans="1:7" ht="173.25" customHeight="1" x14ac:dyDescent="0.3">
      <c r="A22" s="92"/>
      <c r="B22" s="113">
        <v>2</v>
      </c>
      <c r="C22" s="294" t="s">
        <v>190</v>
      </c>
      <c r="D22" s="294"/>
      <c r="E22" s="294"/>
      <c r="F22" s="294"/>
      <c r="G22" s="92"/>
    </row>
    <row r="23" spans="1:7" ht="121.5" customHeight="1" x14ac:dyDescent="0.3">
      <c r="A23" s="92"/>
      <c r="B23" s="114">
        <v>3</v>
      </c>
      <c r="C23" s="294" t="s">
        <v>288</v>
      </c>
      <c r="D23" s="294"/>
      <c r="E23" s="294"/>
      <c r="F23" s="294"/>
      <c r="G23" s="92"/>
    </row>
    <row r="24" spans="1:7" ht="279.75" customHeight="1" x14ac:dyDescent="0.3">
      <c r="A24" s="92"/>
      <c r="B24" s="92"/>
      <c r="C24" s="92"/>
      <c r="D24" s="115"/>
      <c r="E24" s="115"/>
      <c r="F24" s="115"/>
      <c r="G24" s="92"/>
    </row>
  </sheetData>
  <sheetProtection sheet="1" objects="1" scenarios="1"/>
  <mergeCells count="6">
    <mergeCell ref="C23:F23"/>
    <mergeCell ref="B20:F20"/>
    <mergeCell ref="B1:F1"/>
    <mergeCell ref="B2:B3"/>
    <mergeCell ref="C21:F21"/>
    <mergeCell ref="C22:F22"/>
  </mergeCells>
  <phoneticPr fontId="1" type="noConversion"/>
  <pageMargins left="0.75" right="0.2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CF630"/>
  <sheetViews>
    <sheetView topLeftCell="A2" zoomScaleNormal="100" zoomScaleSheetLayoutView="100" workbookViewId="0">
      <selection activeCell="C6" sqref="C6"/>
    </sheetView>
  </sheetViews>
  <sheetFormatPr defaultRowHeight="14" x14ac:dyDescent="0.3"/>
  <cols>
    <col min="1" max="1" width="6.81640625" style="93" customWidth="1"/>
    <col min="2" max="2" width="49.81640625" style="93" customWidth="1"/>
    <col min="3" max="3" width="16.54296875" style="93" customWidth="1"/>
    <col min="4" max="4" width="22.81640625" style="93" customWidth="1"/>
    <col min="5" max="5" width="43.26953125" style="93" customWidth="1"/>
    <col min="6" max="6" width="11.54296875" style="93" bestFit="1" customWidth="1"/>
    <col min="7" max="16384" width="8.7265625" style="93"/>
  </cols>
  <sheetData>
    <row r="1" spans="1:84" ht="89.5" customHeight="1" x14ac:dyDescent="0.3">
      <c r="A1" s="305" t="s">
        <v>284</v>
      </c>
      <c r="B1" s="306"/>
      <c r="C1" s="306"/>
      <c r="D1" s="307"/>
      <c r="E1" s="117" t="s">
        <v>133</v>
      </c>
      <c r="P1" s="118" t="s">
        <v>67</v>
      </c>
      <c r="Q1" s="118" t="s">
        <v>67</v>
      </c>
      <c r="R1" s="118" t="s">
        <v>67</v>
      </c>
      <c r="S1" s="118" t="s">
        <v>67</v>
      </c>
      <c r="T1" s="118" t="s">
        <v>67</v>
      </c>
      <c r="U1" s="118" t="s">
        <v>67</v>
      </c>
      <c r="V1" s="118" t="s">
        <v>67</v>
      </c>
      <c r="W1" s="118" t="s">
        <v>67</v>
      </c>
      <c r="X1" s="118" t="s">
        <v>67</v>
      </c>
      <c r="Y1" s="118" t="s">
        <v>67</v>
      </c>
      <c r="Z1" s="118" t="s">
        <v>67</v>
      </c>
      <c r="AA1" s="118" t="s">
        <v>67</v>
      </c>
      <c r="AB1" s="118" t="s">
        <v>67</v>
      </c>
      <c r="AC1" s="118" t="s">
        <v>67</v>
      </c>
      <c r="AD1" s="118" t="s">
        <v>67</v>
      </c>
      <c r="AE1" s="118" t="s">
        <v>67</v>
      </c>
      <c r="AF1" s="118" t="s">
        <v>67</v>
      </c>
      <c r="AG1" s="118" t="s">
        <v>67</v>
      </c>
      <c r="AH1" s="118" t="s">
        <v>67</v>
      </c>
      <c r="AI1" s="118" t="s">
        <v>67</v>
      </c>
      <c r="AJ1" s="118" t="s">
        <v>67</v>
      </c>
      <c r="AK1" s="118" t="s">
        <v>67</v>
      </c>
      <c r="AL1" s="118" t="s">
        <v>67</v>
      </c>
      <c r="AM1" s="118" t="s">
        <v>67</v>
      </c>
    </row>
    <row r="2" spans="1:84" ht="33" customHeight="1" x14ac:dyDescent="0.3">
      <c r="A2" s="138" t="s">
        <v>65</v>
      </c>
      <c r="B2" s="304" t="s">
        <v>239</v>
      </c>
      <c r="C2" s="304"/>
      <c r="D2" s="45"/>
      <c r="E2" s="119" t="e">
        <f>('Wsht 1'!D11+'Wsht 1'!E11+'Wsht 1'!F11)/3</f>
        <v>#VALUE!</v>
      </c>
      <c r="P2" s="93">
        <v>1</v>
      </c>
      <c r="Q2" s="93">
        <v>2</v>
      </c>
      <c r="R2" s="93">
        <v>3</v>
      </c>
      <c r="S2" s="93">
        <v>4</v>
      </c>
      <c r="T2" s="93">
        <v>5</v>
      </c>
      <c r="U2" s="93">
        <v>6</v>
      </c>
      <c r="V2" s="93">
        <v>7</v>
      </c>
      <c r="W2" s="93">
        <v>8</v>
      </c>
      <c r="X2" s="93">
        <v>9</v>
      </c>
      <c r="Y2" s="93">
        <v>10</v>
      </c>
      <c r="Z2" s="93">
        <v>11</v>
      </c>
      <c r="AA2" s="93">
        <v>12</v>
      </c>
      <c r="AB2" s="93">
        <v>13</v>
      </c>
      <c r="AC2" s="93">
        <v>14</v>
      </c>
      <c r="AD2" s="93">
        <v>15</v>
      </c>
      <c r="AE2" s="93">
        <v>16</v>
      </c>
      <c r="AF2" s="93">
        <v>17</v>
      </c>
      <c r="AG2" s="93">
        <v>18</v>
      </c>
      <c r="AH2" s="93">
        <v>19</v>
      </c>
      <c r="AI2" s="93">
        <v>20</v>
      </c>
      <c r="AJ2" s="93">
        <v>21</v>
      </c>
      <c r="AK2" s="93">
        <v>22</v>
      </c>
      <c r="AL2" s="93">
        <v>23</v>
      </c>
      <c r="AM2" s="93">
        <v>24</v>
      </c>
    </row>
    <row r="3" spans="1:84" ht="15" customHeight="1" x14ac:dyDescent="0.3">
      <c r="A3" s="139" t="s">
        <v>66</v>
      </c>
      <c r="B3" s="140" t="s">
        <v>68</v>
      </c>
      <c r="C3" s="140" t="s">
        <v>69</v>
      </c>
      <c r="D3" s="144" t="s">
        <v>70</v>
      </c>
      <c r="E3" s="121"/>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row>
    <row r="4" spans="1:84" ht="65.25" customHeight="1" thickBot="1" x14ac:dyDescent="0.35">
      <c r="A4" s="141" t="s">
        <v>67</v>
      </c>
      <c r="B4" s="142" t="s">
        <v>46</v>
      </c>
      <c r="C4" s="143" t="s">
        <v>71</v>
      </c>
      <c r="D4" s="145" t="s">
        <v>165</v>
      </c>
      <c r="E4" s="121"/>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c r="CC4" s="123"/>
      <c r="CD4" s="123"/>
      <c r="CE4" s="123"/>
      <c r="CF4" s="123"/>
    </row>
    <row r="5" spans="1:84" ht="20.25" customHeight="1" x14ac:dyDescent="0.3">
      <c r="A5" s="146"/>
      <c r="B5" s="147" t="s">
        <v>240</v>
      </c>
      <c r="C5" s="148"/>
      <c r="D5" s="149"/>
      <c r="E5" s="121"/>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123"/>
      <c r="CE5" s="123"/>
      <c r="CF5" s="123"/>
    </row>
    <row r="6" spans="1:84" ht="20.149999999999999" customHeight="1" x14ac:dyDescent="0.3">
      <c r="A6" s="46"/>
      <c r="B6" s="150" t="s">
        <v>43</v>
      </c>
      <c r="C6" s="47"/>
      <c r="D6" s="154" t="str">
        <f>IF(C6&gt;0,C6/$D$2," ")</f>
        <v xml:space="preserve"> </v>
      </c>
      <c r="E6" s="119" t="e">
        <f>('Wsht 1'!D18+'Wsht 1'!E18+'Wsht 1'!F18)/3</f>
        <v>#VALUE!</v>
      </c>
      <c r="F6" s="124"/>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23"/>
      <c r="CF6" s="123"/>
    </row>
    <row r="7" spans="1:84" ht="20.149999999999999" customHeight="1" x14ac:dyDescent="0.3">
      <c r="A7" s="46"/>
      <c r="B7" s="150" t="s">
        <v>44</v>
      </c>
      <c r="C7" s="47"/>
      <c r="D7" s="154" t="str">
        <f t="shared" ref="D7:D29" si="0">IF(C7&gt;0,C7/$D$2," ")</f>
        <v xml:space="preserve"> </v>
      </c>
      <c r="E7" s="125">
        <f>('Wsht 1'!D15+'Wsht 1'!E15+'Wsht 1'!F15)/3</f>
        <v>0</v>
      </c>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row>
    <row r="8" spans="1:84" ht="20.149999999999999" customHeight="1" x14ac:dyDescent="0.3">
      <c r="A8" s="46"/>
      <c r="B8" s="150" t="s">
        <v>45</v>
      </c>
      <c r="C8" s="47"/>
      <c r="D8" s="154" t="str">
        <f t="shared" si="0"/>
        <v xml:space="preserve"> </v>
      </c>
      <c r="E8" s="125">
        <f>('Wsht 1'!D16+'Wsht 1'!E16+'Wsht 1'!F16)/3</f>
        <v>0</v>
      </c>
    </row>
    <row r="9" spans="1:84" ht="37.5" customHeight="1" x14ac:dyDescent="0.3">
      <c r="A9" s="152"/>
      <c r="B9" s="151" t="s">
        <v>241</v>
      </c>
      <c r="C9" s="153"/>
      <c r="D9" s="154" t="str">
        <f t="shared" si="0"/>
        <v xml:space="preserve"> </v>
      </c>
      <c r="E9" s="121"/>
    </row>
    <row r="10" spans="1:84" ht="20.149999999999999" customHeight="1" x14ac:dyDescent="0.3">
      <c r="A10" s="46"/>
      <c r="B10" s="89"/>
      <c r="C10" s="47"/>
      <c r="D10" s="154" t="str">
        <f t="shared" si="0"/>
        <v xml:space="preserve"> </v>
      </c>
      <c r="E10" s="92"/>
    </row>
    <row r="11" spans="1:84" ht="20.149999999999999" customHeight="1" x14ac:dyDescent="0.3">
      <c r="A11" s="46"/>
      <c r="B11" s="89"/>
      <c r="C11" s="47"/>
      <c r="D11" s="154" t="str">
        <f t="shared" si="0"/>
        <v xml:space="preserve"> </v>
      </c>
      <c r="E11" s="92"/>
    </row>
    <row r="12" spans="1:84" ht="20.149999999999999" customHeight="1" x14ac:dyDescent="0.3">
      <c r="A12" s="46"/>
      <c r="B12" s="89"/>
      <c r="C12" s="47"/>
      <c r="D12" s="154" t="str">
        <f t="shared" si="0"/>
        <v xml:space="preserve"> </v>
      </c>
      <c r="E12" s="92"/>
    </row>
    <row r="13" spans="1:84" ht="20.149999999999999" customHeight="1" x14ac:dyDescent="0.3">
      <c r="A13" s="46"/>
      <c r="B13" s="89"/>
      <c r="C13" s="47"/>
      <c r="D13" s="154" t="str">
        <f t="shared" si="0"/>
        <v xml:space="preserve"> </v>
      </c>
      <c r="E13" s="92"/>
    </row>
    <row r="14" spans="1:84" ht="20.149999999999999" customHeight="1" x14ac:dyDescent="0.3">
      <c r="A14" s="46"/>
      <c r="B14" s="89"/>
      <c r="C14" s="47"/>
      <c r="D14" s="154" t="str">
        <f t="shared" si="0"/>
        <v xml:space="preserve"> </v>
      </c>
      <c r="E14" s="92"/>
    </row>
    <row r="15" spans="1:84" ht="20.149999999999999" customHeight="1" x14ac:dyDescent="0.3">
      <c r="A15" s="46"/>
      <c r="B15" s="48"/>
      <c r="C15" s="47"/>
      <c r="D15" s="154" t="str">
        <f t="shared" si="0"/>
        <v xml:space="preserve"> </v>
      </c>
      <c r="E15" s="92"/>
    </row>
    <row r="16" spans="1:84" ht="20.149999999999999" customHeight="1" x14ac:dyDescent="0.3">
      <c r="A16" s="46"/>
      <c r="B16" s="48"/>
      <c r="C16" s="47"/>
      <c r="D16" s="154" t="str">
        <f t="shared" si="0"/>
        <v xml:space="preserve"> </v>
      </c>
      <c r="E16" s="92"/>
    </row>
    <row r="17" spans="1:5" ht="20.149999999999999" customHeight="1" x14ac:dyDescent="0.3">
      <c r="A17" s="46"/>
      <c r="B17" s="48"/>
      <c r="C17" s="47"/>
      <c r="D17" s="154" t="str">
        <f t="shared" si="0"/>
        <v xml:space="preserve"> </v>
      </c>
      <c r="E17" s="92"/>
    </row>
    <row r="18" spans="1:5" ht="20.149999999999999" customHeight="1" x14ac:dyDescent="0.3">
      <c r="A18" s="46"/>
      <c r="B18" s="48"/>
      <c r="C18" s="47"/>
      <c r="D18" s="154" t="str">
        <f t="shared" si="0"/>
        <v xml:space="preserve"> </v>
      </c>
      <c r="E18" s="92"/>
    </row>
    <row r="19" spans="1:5" ht="20.149999999999999" customHeight="1" x14ac:dyDescent="0.3">
      <c r="A19" s="46"/>
      <c r="B19" s="48"/>
      <c r="C19" s="47"/>
      <c r="D19" s="154" t="str">
        <f t="shared" si="0"/>
        <v xml:space="preserve"> </v>
      </c>
      <c r="E19" s="92"/>
    </row>
    <row r="20" spans="1:5" ht="20.149999999999999" customHeight="1" x14ac:dyDescent="0.3">
      <c r="A20" s="46"/>
      <c r="B20" s="48"/>
      <c r="C20" s="47"/>
      <c r="D20" s="154" t="str">
        <f t="shared" si="0"/>
        <v xml:space="preserve"> </v>
      </c>
      <c r="E20" s="92"/>
    </row>
    <row r="21" spans="1:5" ht="20.149999999999999" customHeight="1" x14ac:dyDescent="0.3">
      <c r="A21" s="46"/>
      <c r="B21" s="48"/>
      <c r="C21" s="47"/>
      <c r="D21" s="154" t="str">
        <f t="shared" si="0"/>
        <v xml:space="preserve"> </v>
      </c>
      <c r="E21" s="92"/>
    </row>
    <row r="22" spans="1:5" ht="20.149999999999999" customHeight="1" x14ac:dyDescent="0.3">
      <c r="A22" s="46"/>
      <c r="B22" s="48"/>
      <c r="C22" s="47"/>
      <c r="D22" s="154" t="str">
        <f t="shared" si="0"/>
        <v xml:space="preserve"> </v>
      </c>
      <c r="E22" s="92"/>
    </row>
    <row r="23" spans="1:5" ht="20.149999999999999" customHeight="1" x14ac:dyDescent="0.3">
      <c r="A23" s="46"/>
      <c r="B23" s="48"/>
      <c r="C23" s="47"/>
      <c r="D23" s="154" t="str">
        <f t="shared" si="0"/>
        <v xml:space="preserve"> </v>
      </c>
      <c r="E23" s="92"/>
    </row>
    <row r="24" spans="1:5" ht="20.149999999999999" customHeight="1" x14ac:dyDescent="0.3">
      <c r="A24" s="46"/>
      <c r="B24" s="48"/>
      <c r="C24" s="47"/>
      <c r="D24" s="154" t="str">
        <f t="shared" si="0"/>
        <v xml:space="preserve"> </v>
      </c>
      <c r="E24" s="92"/>
    </row>
    <row r="25" spans="1:5" ht="20.149999999999999" customHeight="1" x14ac:dyDescent="0.3">
      <c r="A25" s="46"/>
      <c r="B25" s="48"/>
      <c r="C25" s="47"/>
      <c r="D25" s="154" t="str">
        <f t="shared" si="0"/>
        <v xml:space="preserve"> </v>
      </c>
      <c r="E25" s="92"/>
    </row>
    <row r="26" spans="1:5" ht="20.149999999999999" customHeight="1" x14ac:dyDescent="0.3">
      <c r="A26" s="46"/>
      <c r="B26" s="48"/>
      <c r="C26" s="47"/>
      <c r="D26" s="154" t="str">
        <f t="shared" si="0"/>
        <v xml:space="preserve"> </v>
      </c>
      <c r="E26" s="92"/>
    </row>
    <row r="27" spans="1:5" ht="20.149999999999999" customHeight="1" x14ac:dyDescent="0.3">
      <c r="A27" s="46"/>
      <c r="B27" s="48"/>
      <c r="C27" s="47"/>
      <c r="D27" s="154"/>
      <c r="E27" s="92"/>
    </row>
    <row r="28" spans="1:5" ht="20.149999999999999" customHeight="1" x14ac:dyDescent="0.3">
      <c r="A28" s="46"/>
      <c r="B28" s="48"/>
      <c r="C28" s="47"/>
      <c r="D28" s="154" t="str">
        <f t="shared" si="0"/>
        <v xml:space="preserve"> </v>
      </c>
      <c r="E28" s="92"/>
    </row>
    <row r="29" spans="1:5" ht="20.149999999999999" customHeight="1" x14ac:dyDescent="0.3">
      <c r="A29" s="46"/>
      <c r="B29" s="48"/>
      <c r="C29" s="47"/>
      <c r="D29" s="154" t="str">
        <f t="shared" si="0"/>
        <v xml:space="preserve"> </v>
      </c>
      <c r="E29" s="92"/>
    </row>
    <row r="30" spans="1:5" ht="18" customHeight="1" x14ac:dyDescent="0.3">
      <c r="A30" s="126"/>
      <c r="B30" s="126"/>
      <c r="C30" s="127"/>
      <c r="D30" s="128"/>
      <c r="E30" s="92"/>
    </row>
    <row r="31" spans="1:5" ht="15.75" customHeight="1" x14ac:dyDescent="0.3">
      <c r="A31" s="129"/>
      <c r="B31" s="92"/>
      <c r="C31" s="92"/>
      <c r="D31" s="92"/>
      <c r="E31" s="92"/>
    </row>
    <row r="32" spans="1:5" ht="32" customHeight="1" x14ac:dyDescent="0.3">
      <c r="A32" s="130"/>
      <c r="B32" s="303" t="s">
        <v>24</v>
      </c>
      <c r="C32" s="296"/>
      <c r="D32" s="296"/>
      <c r="E32" s="92"/>
    </row>
    <row r="33" spans="1:5" ht="326" customHeight="1" x14ac:dyDescent="0.3">
      <c r="A33" s="130" t="s">
        <v>242</v>
      </c>
      <c r="B33" s="308" t="s">
        <v>271</v>
      </c>
      <c r="C33" s="309"/>
      <c r="D33" s="309"/>
      <c r="E33" s="92"/>
    </row>
    <row r="34" spans="1:5" ht="66.75" customHeight="1" x14ac:dyDescent="0.3">
      <c r="A34" s="130" t="s">
        <v>243</v>
      </c>
      <c r="B34" s="302" t="s">
        <v>238</v>
      </c>
      <c r="C34" s="294"/>
      <c r="D34" s="294"/>
      <c r="E34" s="92"/>
    </row>
    <row r="35" spans="1:5" ht="141" customHeight="1" x14ac:dyDescent="0.3">
      <c r="A35" s="131" t="s">
        <v>244</v>
      </c>
      <c r="B35" s="302" t="s">
        <v>0</v>
      </c>
      <c r="C35" s="294"/>
      <c r="D35" s="294"/>
      <c r="E35" s="92"/>
    </row>
    <row r="36" spans="1:5" ht="99.75" customHeight="1" x14ac:dyDescent="0.3">
      <c r="A36" s="132"/>
      <c r="B36" s="302" t="s">
        <v>1</v>
      </c>
      <c r="C36" s="302"/>
      <c r="D36" s="302"/>
      <c r="E36" s="92"/>
    </row>
    <row r="37" spans="1:5" x14ac:dyDescent="0.3">
      <c r="A37" s="132"/>
      <c r="B37" s="133"/>
      <c r="C37" s="133"/>
      <c r="D37" s="133"/>
      <c r="E37" s="92"/>
    </row>
    <row r="38" spans="1:5" x14ac:dyDescent="0.3">
      <c r="A38" s="132"/>
      <c r="B38" s="133"/>
      <c r="C38" s="133"/>
      <c r="D38" s="133"/>
      <c r="E38" s="92"/>
    </row>
    <row r="39" spans="1:5" x14ac:dyDescent="0.3">
      <c r="A39" s="134"/>
      <c r="B39" s="135"/>
      <c r="C39" s="135"/>
      <c r="D39" s="135"/>
      <c r="E39" s="92"/>
    </row>
    <row r="40" spans="1:5" x14ac:dyDescent="0.3">
      <c r="A40" s="134"/>
      <c r="B40" s="135"/>
      <c r="C40" s="135"/>
      <c r="D40" s="135"/>
      <c r="E40" s="92"/>
    </row>
    <row r="41" spans="1:5" x14ac:dyDescent="0.3">
      <c r="A41" s="134"/>
      <c r="B41" s="135"/>
      <c r="C41" s="135"/>
      <c r="D41" s="135"/>
      <c r="E41" s="92"/>
    </row>
    <row r="42" spans="1:5" x14ac:dyDescent="0.3">
      <c r="A42" s="134"/>
      <c r="B42" s="136"/>
      <c r="C42" s="136"/>
      <c r="D42" s="136"/>
      <c r="E42" s="92"/>
    </row>
    <row r="43" spans="1:5" x14ac:dyDescent="0.3">
      <c r="A43" s="134"/>
      <c r="B43" s="136"/>
      <c r="C43" s="136"/>
      <c r="D43" s="136"/>
      <c r="E43" s="92"/>
    </row>
    <row r="44" spans="1:5" x14ac:dyDescent="0.3">
      <c r="A44" s="134"/>
      <c r="B44" s="136"/>
      <c r="C44" s="136"/>
      <c r="D44" s="136"/>
      <c r="E44" s="92"/>
    </row>
    <row r="45" spans="1:5" x14ac:dyDescent="0.3">
      <c r="A45" s="132"/>
      <c r="B45" s="137"/>
      <c r="C45" s="137"/>
      <c r="D45" s="137"/>
    </row>
    <row r="46" spans="1:5" x14ac:dyDescent="0.3">
      <c r="A46" s="132"/>
      <c r="B46" s="137"/>
      <c r="C46" s="137"/>
      <c r="D46" s="137"/>
    </row>
    <row r="47" spans="1:5" x14ac:dyDescent="0.3">
      <c r="A47" s="132"/>
      <c r="B47" s="132"/>
      <c r="C47" s="132"/>
      <c r="D47" s="132"/>
    </row>
    <row r="48" spans="1:5" x14ac:dyDescent="0.3">
      <c r="A48" s="132"/>
      <c r="B48" s="132"/>
      <c r="C48" s="132"/>
      <c r="D48" s="132"/>
    </row>
    <row r="49" spans="1:4" x14ac:dyDescent="0.3">
      <c r="A49" s="132"/>
      <c r="B49" s="132"/>
      <c r="C49" s="132"/>
      <c r="D49" s="132"/>
    </row>
    <row r="50" spans="1:4" x14ac:dyDescent="0.3">
      <c r="A50" s="132"/>
      <c r="B50" s="132"/>
      <c r="C50" s="132"/>
      <c r="D50" s="132"/>
    </row>
    <row r="51" spans="1:4" x14ac:dyDescent="0.3">
      <c r="A51" s="132"/>
      <c r="B51" s="132"/>
      <c r="C51" s="132"/>
      <c r="D51" s="132"/>
    </row>
    <row r="52" spans="1:4" x14ac:dyDescent="0.3">
      <c r="A52" s="132"/>
      <c r="B52" s="132"/>
      <c r="C52" s="132"/>
      <c r="D52" s="132"/>
    </row>
    <row r="53" spans="1:4" x14ac:dyDescent="0.3">
      <c r="A53" s="132"/>
      <c r="B53" s="132"/>
      <c r="C53" s="132"/>
      <c r="D53" s="132"/>
    </row>
    <row r="54" spans="1:4" x14ac:dyDescent="0.3">
      <c r="A54" s="132"/>
      <c r="B54" s="132"/>
      <c r="C54" s="132"/>
      <c r="D54" s="132"/>
    </row>
    <row r="55" spans="1:4" x14ac:dyDescent="0.3">
      <c r="A55" s="132"/>
      <c r="B55" s="132"/>
      <c r="C55" s="132"/>
      <c r="D55" s="132"/>
    </row>
    <row r="56" spans="1:4" x14ac:dyDescent="0.3">
      <c r="A56" s="132"/>
      <c r="B56" s="132"/>
      <c r="C56" s="132"/>
      <c r="D56" s="132"/>
    </row>
    <row r="57" spans="1:4" x14ac:dyDescent="0.3">
      <c r="A57" s="132"/>
      <c r="B57" s="132"/>
      <c r="C57" s="132"/>
      <c r="D57" s="132"/>
    </row>
    <row r="58" spans="1:4" x14ac:dyDescent="0.3">
      <c r="A58" s="132"/>
      <c r="B58" s="132"/>
      <c r="C58" s="132"/>
      <c r="D58" s="132"/>
    </row>
    <row r="59" spans="1:4" x14ac:dyDescent="0.3">
      <c r="A59" s="132"/>
      <c r="B59" s="132"/>
      <c r="C59" s="132"/>
      <c r="D59" s="132"/>
    </row>
    <row r="60" spans="1:4" x14ac:dyDescent="0.3">
      <c r="A60" s="132"/>
      <c r="B60" s="132"/>
      <c r="C60" s="132"/>
      <c r="D60" s="132"/>
    </row>
    <row r="61" spans="1:4" x14ac:dyDescent="0.3">
      <c r="A61" s="132"/>
      <c r="B61" s="132"/>
      <c r="C61" s="132"/>
      <c r="D61" s="132"/>
    </row>
    <row r="62" spans="1:4" x14ac:dyDescent="0.3">
      <c r="A62" s="132"/>
      <c r="B62" s="132"/>
      <c r="C62" s="132"/>
      <c r="D62" s="132"/>
    </row>
    <row r="63" spans="1:4" x14ac:dyDescent="0.3">
      <c r="A63" s="132"/>
      <c r="B63" s="132"/>
      <c r="C63" s="132"/>
      <c r="D63" s="132"/>
    </row>
    <row r="64" spans="1:4" x14ac:dyDescent="0.3">
      <c r="A64" s="132"/>
      <c r="B64" s="132"/>
      <c r="C64" s="132"/>
      <c r="D64" s="132"/>
    </row>
    <row r="65" spans="1:4" x14ac:dyDescent="0.3">
      <c r="A65" s="132"/>
      <c r="B65" s="132"/>
      <c r="C65" s="132"/>
      <c r="D65" s="132"/>
    </row>
    <row r="66" spans="1:4" x14ac:dyDescent="0.3">
      <c r="A66" s="132"/>
      <c r="B66" s="132"/>
      <c r="C66" s="132"/>
      <c r="D66" s="132"/>
    </row>
    <row r="67" spans="1:4" x14ac:dyDescent="0.3">
      <c r="A67" s="132"/>
      <c r="B67" s="132"/>
      <c r="C67" s="132"/>
      <c r="D67" s="132"/>
    </row>
    <row r="68" spans="1:4" x14ac:dyDescent="0.3">
      <c r="A68" s="132"/>
      <c r="B68" s="132"/>
      <c r="C68" s="132"/>
      <c r="D68" s="132"/>
    </row>
    <row r="69" spans="1:4" x14ac:dyDescent="0.3">
      <c r="A69" s="132"/>
      <c r="B69" s="132"/>
      <c r="C69" s="132"/>
      <c r="D69" s="132"/>
    </row>
    <row r="70" spans="1:4" x14ac:dyDescent="0.3">
      <c r="A70" s="132"/>
      <c r="B70" s="132"/>
      <c r="C70" s="132"/>
      <c r="D70" s="132"/>
    </row>
    <row r="71" spans="1:4" x14ac:dyDescent="0.3">
      <c r="A71" s="132"/>
      <c r="B71" s="132"/>
      <c r="C71" s="132"/>
      <c r="D71" s="132"/>
    </row>
    <row r="72" spans="1:4" x14ac:dyDescent="0.3">
      <c r="A72" s="132"/>
      <c r="B72" s="132"/>
      <c r="C72" s="132"/>
      <c r="D72" s="132"/>
    </row>
    <row r="73" spans="1:4" x14ac:dyDescent="0.3">
      <c r="A73" s="132"/>
      <c r="B73" s="132"/>
      <c r="C73" s="132"/>
      <c r="D73" s="132"/>
    </row>
    <row r="74" spans="1:4" x14ac:dyDescent="0.3">
      <c r="A74" s="132"/>
      <c r="B74" s="132"/>
      <c r="C74" s="132"/>
      <c r="D74" s="132"/>
    </row>
    <row r="75" spans="1:4" x14ac:dyDescent="0.3">
      <c r="A75" s="132"/>
      <c r="B75" s="132"/>
      <c r="C75" s="132"/>
      <c r="D75" s="132"/>
    </row>
    <row r="76" spans="1:4" x14ac:dyDescent="0.3">
      <c r="A76" s="132"/>
      <c r="B76" s="132"/>
      <c r="C76" s="132"/>
      <c r="D76" s="132"/>
    </row>
    <row r="77" spans="1:4" x14ac:dyDescent="0.3">
      <c r="A77" s="132"/>
      <c r="B77" s="132"/>
      <c r="C77" s="132"/>
      <c r="D77" s="132"/>
    </row>
    <row r="78" spans="1:4" x14ac:dyDescent="0.3">
      <c r="A78" s="132"/>
      <c r="B78" s="132"/>
      <c r="C78" s="132"/>
      <c r="D78" s="132"/>
    </row>
    <row r="79" spans="1:4" x14ac:dyDescent="0.3">
      <c r="A79" s="132"/>
      <c r="B79" s="132"/>
      <c r="C79" s="132"/>
      <c r="D79" s="132"/>
    </row>
    <row r="80" spans="1:4" x14ac:dyDescent="0.3">
      <c r="A80" s="132"/>
      <c r="B80" s="132"/>
      <c r="C80" s="132"/>
      <c r="D80" s="132"/>
    </row>
    <row r="81" spans="1:4" x14ac:dyDescent="0.3">
      <c r="A81" s="132"/>
      <c r="B81" s="132"/>
      <c r="C81" s="132"/>
      <c r="D81" s="132"/>
    </row>
    <row r="82" spans="1:4" x14ac:dyDescent="0.3">
      <c r="A82" s="132"/>
      <c r="B82" s="132"/>
      <c r="C82" s="132"/>
      <c r="D82" s="132"/>
    </row>
    <row r="83" spans="1:4" x14ac:dyDescent="0.3">
      <c r="A83" s="132"/>
      <c r="B83" s="132"/>
      <c r="C83" s="132"/>
      <c r="D83" s="132"/>
    </row>
    <row r="84" spans="1:4" x14ac:dyDescent="0.3">
      <c r="A84" s="132"/>
      <c r="B84" s="132"/>
      <c r="C84" s="132"/>
      <c r="D84" s="132"/>
    </row>
    <row r="85" spans="1:4" x14ac:dyDescent="0.3">
      <c r="A85" s="132"/>
      <c r="B85" s="132"/>
      <c r="C85" s="132"/>
      <c r="D85" s="132"/>
    </row>
    <row r="86" spans="1:4" x14ac:dyDescent="0.3">
      <c r="A86" s="132"/>
      <c r="B86" s="132"/>
      <c r="C86" s="132"/>
      <c r="D86" s="132"/>
    </row>
    <row r="87" spans="1:4" x14ac:dyDescent="0.3">
      <c r="A87" s="132"/>
      <c r="B87" s="132"/>
      <c r="C87" s="132"/>
      <c r="D87" s="132"/>
    </row>
    <row r="88" spans="1:4" x14ac:dyDescent="0.3">
      <c r="A88" s="132"/>
      <c r="B88" s="132"/>
      <c r="C88" s="132"/>
      <c r="D88" s="132"/>
    </row>
    <row r="89" spans="1:4" x14ac:dyDescent="0.3">
      <c r="A89" s="132"/>
      <c r="B89" s="132"/>
      <c r="C89" s="132"/>
      <c r="D89" s="132"/>
    </row>
    <row r="90" spans="1:4" x14ac:dyDescent="0.3">
      <c r="A90" s="132"/>
      <c r="B90" s="132"/>
      <c r="C90" s="132"/>
      <c r="D90" s="132"/>
    </row>
    <row r="91" spans="1:4" x14ac:dyDescent="0.3">
      <c r="A91" s="132"/>
      <c r="B91" s="132"/>
      <c r="C91" s="132"/>
      <c r="D91" s="132"/>
    </row>
    <row r="92" spans="1:4" x14ac:dyDescent="0.3">
      <c r="A92" s="132"/>
      <c r="B92" s="132"/>
      <c r="C92" s="132"/>
      <c r="D92" s="132"/>
    </row>
    <row r="93" spans="1:4" x14ac:dyDescent="0.3">
      <c r="A93" s="132"/>
      <c r="B93" s="132"/>
      <c r="C93" s="132"/>
      <c r="D93" s="132"/>
    </row>
    <row r="94" spans="1:4" x14ac:dyDescent="0.3">
      <c r="A94" s="132"/>
      <c r="B94" s="132"/>
      <c r="C94" s="132"/>
      <c r="D94" s="132"/>
    </row>
    <row r="95" spans="1:4" x14ac:dyDescent="0.3">
      <c r="A95" s="132"/>
      <c r="B95" s="132"/>
      <c r="C95" s="132"/>
      <c r="D95" s="132"/>
    </row>
    <row r="96" spans="1:4" x14ac:dyDescent="0.3">
      <c r="A96" s="132"/>
      <c r="B96" s="132"/>
      <c r="C96" s="132"/>
      <c r="D96" s="132"/>
    </row>
    <row r="97" spans="1:4" x14ac:dyDescent="0.3">
      <c r="A97" s="132"/>
      <c r="B97" s="132"/>
      <c r="C97" s="132"/>
      <c r="D97" s="132"/>
    </row>
    <row r="98" spans="1:4" x14ac:dyDescent="0.3">
      <c r="A98" s="132"/>
      <c r="B98" s="132"/>
      <c r="C98" s="132"/>
      <c r="D98" s="132"/>
    </row>
    <row r="99" spans="1:4" x14ac:dyDescent="0.3">
      <c r="A99" s="132"/>
      <c r="B99" s="132"/>
      <c r="C99" s="132"/>
      <c r="D99" s="132"/>
    </row>
    <row r="100" spans="1:4" x14ac:dyDescent="0.3">
      <c r="A100" s="132"/>
      <c r="B100" s="132"/>
      <c r="C100" s="132"/>
      <c r="D100" s="132"/>
    </row>
    <row r="101" spans="1:4" x14ac:dyDescent="0.3">
      <c r="A101" s="132"/>
      <c r="B101" s="132"/>
      <c r="C101" s="132"/>
      <c r="D101" s="132"/>
    </row>
    <row r="102" spans="1:4" x14ac:dyDescent="0.3">
      <c r="A102" s="132"/>
      <c r="B102" s="132"/>
      <c r="C102" s="132"/>
      <c r="D102" s="132"/>
    </row>
    <row r="103" spans="1:4" x14ac:dyDescent="0.3">
      <c r="A103" s="132"/>
      <c r="B103" s="132"/>
      <c r="C103" s="132"/>
      <c r="D103" s="132"/>
    </row>
    <row r="104" spans="1:4" x14ac:dyDescent="0.3">
      <c r="A104" s="132"/>
      <c r="B104" s="132"/>
      <c r="C104" s="132"/>
      <c r="D104" s="132"/>
    </row>
    <row r="105" spans="1:4" x14ac:dyDescent="0.3">
      <c r="A105" s="132"/>
      <c r="B105" s="132"/>
      <c r="C105" s="132"/>
      <c r="D105" s="132"/>
    </row>
    <row r="106" spans="1:4" x14ac:dyDescent="0.3">
      <c r="A106" s="132"/>
      <c r="B106" s="132"/>
      <c r="C106" s="132"/>
      <c r="D106" s="132"/>
    </row>
    <row r="107" spans="1:4" x14ac:dyDescent="0.3">
      <c r="A107" s="132"/>
      <c r="B107" s="132"/>
      <c r="C107" s="132"/>
      <c r="D107" s="132"/>
    </row>
    <row r="108" spans="1:4" x14ac:dyDescent="0.3">
      <c r="A108" s="132"/>
      <c r="B108" s="132"/>
      <c r="C108" s="132"/>
      <c r="D108" s="132"/>
    </row>
    <row r="109" spans="1:4" x14ac:dyDescent="0.3">
      <c r="A109" s="132"/>
      <c r="B109" s="132"/>
      <c r="C109" s="132"/>
      <c r="D109" s="132"/>
    </row>
    <row r="110" spans="1:4" x14ac:dyDescent="0.3">
      <c r="A110" s="132"/>
      <c r="B110" s="132"/>
      <c r="C110" s="132"/>
      <c r="D110" s="132"/>
    </row>
    <row r="111" spans="1:4" x14ac:dyDescent="0.3">
      <c r="A111" s="132"/>
      <c r="B111" s="132"/>
      <c r="C111" s="132"/>
      <c r="D111" s="132"/>
    </row>
    <row r="112" spans="1:4" x14ac:dyDescent="0.3">
      <c r="A112" s="132"/>
      <c r="B112" s="132"/>
      <c r="C112" s="132"/>
      <c r="D112" s="132"/>
    </row>
    <row r="113" spans="1:4" x14ac:dyDescent="0.3">
      <c r="A113" s="132"/>
      <c r="B113" s="132"/>
      <c r="C113" s="132"/>
      <c r="D113" s="132"/>
    </row>
    <row r="114" spans="1:4" x14ac:dyDescent="0.3">
      <c r="A114" s="132"/>
      <c r="B114" s="132"/>
      <c r="C114" s="132"/>
      <c r="D114" s="132"/>
    </row>
    <row r="115" spans="1:4" x14ac:dyDescent="0.3">
      <c r="A115" s="132"/>
      <c r="B115" s="132"/>
      <c r="C115" s="132"/>
      <c r="D115" s="132"/>
    </row>
    <row r="116" spans="1:4" x14ac:dyDescent="0.3">
      <c r="A116" s="132"/>
      <c r="B116" s="132"/>
      <c r="C116" s="132"/>
      <c r="D116" s="132"/>
    </row>
    <row r="117" spans="1:4" x14ac:dyDescent="0.3">
      <c r="A117" s="132"/>
      <c r="B117" s="132"/>
      <c r="C117" s="132"/>
      <c r="D117" s="132"/>
    </row>
    <row r="118" spans="1:4" x14ac:dyDescent="0.3">
      <c r="A118" s="132"/>
      <c r="B118" s="132"/>
      <c r="C118" s="132"/>
      <c r="D118" s="132"/>
    </row>
    <row r="119" spans="1:4" x14ac:dyDescent="0.3">
      <c r="A119" s="132"/>
      <c r="B119" s="132"/>
      <c r="C119" s="132"/>
      <c r="D119" s="132"/>
    </row>
    <row r="120" spans="1:4" x14ac:dyDescent="0.3">
      <c r="A120" s="132"/>
      <c r="B120" s="132"/>
      <c r="C120" s="132"/>
      <c r="D120" s="132"/>
    </row>
    <row r="121" spans="1:4" x14ac:dyDescent="0.3">
      <c r="A121" s="132"/>
      <c r="B121" s="132"/>
      <c r="C121" s="132"/>
      <c r="D121" s="132"/>
    </row>
    <row r="122" spans="1:4" x14ac:dyDescent="0.3">
      <c r="A122" s="132"/>
      <c r="B122" s="132"/>
      <c r="C122" s="132"/>
      <c r="D122" s="132"/>
    </row>
    <row r="123" spans="1:4" x14ac:dyDescent="0.3">
      <c r="A123" s="132"/>
      <c r="B123" s="132"/>
      <c r="C123" s="132"/>
      <c r="D123" s="132"/>
    </row>
    <row r="124" spans="1:4" x14ac:dyDescent="0.3">
      <c r="A124" s="132"/>
      <c r="B124" s="132"/>
      <c r="C124" s="132"/>
      <c r="D124" s="132"/>
    </row>
    <row r="125" spans="1:4" x14ac:dyDescent="0.3">
      <c r="A125" s="132"/>
      <c r="B125" s="132"/>
      <c r="C125" s="132"/>
      <c r="D125" s="132"/>
    </row>
    <row r="126" spans="1:4" x14ac:dyDescent="0.3">
      <c r="A126" s="132"/>
      <c r="B126" s="132"/>
      <c r="C126" s="132"/>
      <c r="D126" s="132"/>
    </row>
    <row r="127" spans="1:4" x14ac:dyDescent="0.3">
      <c r="A127" s="132"/>
      <c r="B127" s="132"/>
      <c r="C127" s="132"/>
      <c r="D127" s="132"/>
    </row>
    <row r="128" spans="1:4" x14ac:dyDescent="0.3">
      <c r="A128" s="132"/>
      <c r="B128" s="132"/>
      <c r="C128" s="132"/>
      <c r="D128" s="132"/>
    </row>
    <row r="129" spans="1:4" x14ac:dyDescent="0.3">
      <c r="A129" s="132"/>
      <c r="B129" s="132"/>
      <c r="C129" s="132"/>
      <c r="D129" s="132"/>
    </row>
    <row r="130" spans="1:4" x14ac:dyDescent="0.3">
      <c r="A130" s="132"/>
      <c r="B130" s="132"/>
      <c r="C130" s="132"/>
      <c r="D130" s="132"/>
    </row>
    <row r="131" spans="1:4" x14ac:dyDescent="0.3">
      <c r="A131" s="132"/>
      <c r="B131" s="132"/>
      <c r="C131" s="132"/>
      <c r="D131" s="132"/>
    </row>
    <row r="132" spans="1:4" x14ac:dyDescent="0.3">
      <c r="A132" s="132"/>
      <c r="B132" s="132"/>
      <c r="C132" s="132"/>
      <c r="D132" s="132"/>
    </row>
    <row r="133" spans="1:4" x14ac:dyDescent="0.3">
      <c r="A133" s="132"/>
      <c r="B133" s="132"/>
      <c r="C133" s="132"/>
      <c r="D133" s="132"/>
    </row>
    <row r="134" spans="1:4" x14ac:dyDescent="0.3">
      <c r="A134" s="132"/>
      <c r="B134" s="132"/>
      <c r="C134" s="132"/>
      <c r="D134" s="132"/>
    </row>
    <row r="135" spans="1:4" x14ac:dyDescent="0.3">
      <c r="A135" s="132"/>
      <c r="B135" s="132"/>
      <c r="C135" s="132"/>
      <c r="D135" s="132"/>
    </row>
    <row r="136" spans="1:4" x14ac:dyDescent="0.3">
      <c r="A136" s="132"/>
      <c r="B136" s="132"/>
      <c r="C136" s="132"/>
      <c r="D136" s="132"/>
    </row>
    <row r="137" spans="1:4" x14ac:dyDescent="0.3">
      <c r="A137" s="132"/>
      <c r="B137" s="132"/>
      <c r="C137" s="132"/>
      <c r="D137" s="132"/>
    </row>
    <row r="138" spans="1:4" x14ac:dyDescent="0.3">
      <c r="A138" s="132"/>
      <c r="B138" s="132"/>
      <c r="C138" s="132"/>
      <c r="D138" s="132"/>
    </row>
    <row r="139" spans="1:4" x14ac:dyDescent="0.3">
      <c r="A139" s="132"/>
      <c r="B139" s="132"/>
      <c r="C139" s="132"/>
      <c r="D139" s="132"/>
    </row>
    <row r="140" spans="1:4" x14ac:dyDescent="0.3">
      <c r="A140" s="132"/>
      <c r="B140" s="132"/>
      <c r="C140" s="132"/>
      <c r="D140" s="132"/>
    </row>
    <row r="141" spans="1:4" x14ac:dyDescent="0.3">
      <c r="A141" s="132"/>
      <c r="B141" s="132"/>
      <c r="C141" s="132"/>
      <c r="D141" s="132"/>
    </row>
    <row r="142" spans="1:4" x14ac:dyDescent="0.3">
      <c r="A142" s="132"/>
      <c r="B142" s="132"/>
      <c r="C142" s="132"/>
      <c r="D142" s="132"/>
    </row>
    <row r="143" spans="1:4" x14ac:dyDescent="0.3">
      <c r="A143" s="132"/>
      <c r="B143" s="132"/>
      <c r="C143" s="132"/>
      <c r="D143" s="132"/>
    </row>
    <row r="144" spans="1:4" x14ac:dyDescent="0.3">
      <c r="A144" s="132"/>
      <c r="B144" s="132"/>
      <c r="C144" s="132"/>
      <c r="D144" s="132"/>
    </row>
    <row r="145" spans="1:4" x14ac:dyDescent="0.3">
      <c r="A145" s="132"/>
      <c r="B145" s="132"/>
      <c r="C145" s="132"/>
      <c r="D145" s="132"/>
    </row>
    <row r="146" spans="1:4" x14ac:dyDescent="0.3">
      <c r="A146" s="132"/>
      <c r="B146" s="132"/>
      <c r="C146" s="132"/>
      <c r="D146" s="132"/>
    </row>
    <row r="147" spans="1:4" x14ac:dyDescent="0.3">
      <c r="A147" s="132"/>
      <c r="B147" s="132"/>
      <c r="C147" s="132"/>
      <c r="D147" s="132"/>
    </row>
    <row r="148" spans="1:4" x14ac:dyDescent="0.3">
      <c r="A148" s="132"/>
      <c r="B148" s="132"/>
      <c r="C148" s="132"/>
      <c r="D148" s="132"/>
    </row>
    <row r="149" spans="1:4" x14ac:dyDescent="0.3">
      <c r="A149" s="132"/>
      <c r="B149" s="132"/>
      <c r="C149" s="132"/>
      <c r="D149" s="132"/>
    </row>
    <row r="150" spans="1:4" x14ac:dyDescent="0.3">
      <c r="A150" s="132"/>
      <c r="B150" s="132"/>
      <c r="C150" s="132"/>
      <c r="D150" s="132"/>
    </row>
    <row r="151" spans="1:4" x14ac:dyDescent="0.3">
      <c r="A151" s="132"/>
      <c r="B151" s="132"/>
      <c r="C151" s="132"/>
      <c r="D151" s="132"/>
    </row>
    <row r="152" spans="1:4" x14ac:dyDescent="0.3">
      <c r="A152" s="132"/>
      <c r="B152" s="132"/>
      <c r="C152" s="132"/>
      <c r="D152" s="132"/>
    </row>
    <row r="153" spans="1:4" x14ac:dyDescent="0.3">
      <c r="A153" s="132"/>
      <c r="B153" s="132"/>
      <c r="C153" s="132"/>
      <c r="D153" s="132"/>
    </row>
    <row r="154" spans="1:4" x14ac:dyDescent="0.3">
      <c r="A154" s="132"/>
      <c r="B154" s="132"/>
      <c r="C154" s="132"/>
      <c r="D154" s="132"/>
    </row>
    <row r="155" spans="1:4" x14ac:dyDescent="0.3">
      <c r="A155" s="132"/>
      <c r="B155" s="132"/>
      <c r="C155" s="132"/>
      <c r="D155" s="132"/>
    </row>
    <row r="156" spans="1:4" x14ac:dyDescent="0.3">
      <c r="A156" s="132"/>
      <c r="B156" s="132"/>
      <c r="C156" s="132"/>
      <c r="D156" s="132"/>
    </row>
    <row r="157" spans="1:4" x14ac:dyDescent="0.3">
      <c r="A157" s="132"/>
      <c r="B157" s="132"/>
      <c r="C157" s="132"/>
      <c r="D157" s="132"/>
    </row>
    <row r="158" spans="1:4" x14ac:dyDescent="0.3">
      <c r="A158" s="132"/>
      <c r="B158" s="132"/>
      <c r="C158" s="132"/>
      <c r="D158" s="132"/>
    </row>
    <row r="159" spans="1:4" x14ac:dyDescent="0.3">
      <c r="A159" s="132"/>
      <c r="B159" s="132"/>
      <c r="C159" s="132"/>
      <c r="D159" s="132"/>
    </row>
    <row r="160" spans="1:4" x14ac:dyDescent="0.3">
      <c r="A160" s="132"/>
      <c r="B160" s="132"/>
      <c r="C160" s="132"/>
      <c r="D160" s="132"/>
    </row>
    <row r="161" spans="1:4" x14ac:dyDescent="0.3">
      <c r="A161" s="132"/>
      <c r="B161" s="132"/>
      <c r="C161" s="132"/>
      <c r="D161" s="132"/>
    </row>
    <row r="162" spans="1:4" x14ac:dyDescent="0.3">
      <c r="A162" s="132"/>
      <c r="B162" s="132"/>
      <c r="C162" s="132"/>
      <c r="D162" s="132"/>
    </row>
    <row r="163" spans="1:4" x14ac:dyDescent="0.3">
      <c r="A163" s="132"/>
      <c r="B163" s="132"/>
      <c r="C163" s="132"/>
      <c r="D163" s="132"/>
    </row>
    <row r="164" spans="1:4" x14ac:dyDescent="0.3">
      <c r="A164" s="132"/>
      <c r="B164" s="132"/>
      <c r="C164" s="132"/>
      <c r="D164" s="132"/>
    </row>
    <row r="165" spans="1:4" x14ac:dyDescent="0.3">
      <c r="A165" s="132"/>
      <c r="B165" s="132"/>
      <c r="C165" s="132"/>
      <c r="D165" s="132"/>
    </row>
    <row r="166" spans="1:4" x14ac:dyDescent="0.3">
      <c r="A166" s="132"/>
      <c r="B166" s="132"/>
      <c r="C166" s="132"/>
      <c r="D166" s="132"/>
    </row>
    <row r="167" spans="1:4" x14ac:dyDescent="0.3">
      <c r="A167" s="132"/>
      <c r="B167" s="132"/>
      <c r="C167" s="132"/>
      <c r="D167" s="132"/>
    </row>
    <row r="168" spans="1:4" x14ac:dyDescent="0.3">
      <c r="A168" s="132"/>
      <c r="B168" s="132"/>
      <c r="C168" s="132"/>
      <c r="D168" s="132"/>
    </row>
    <row r="169" spans="1:4" x14ac:dyDescent="0.3">
      <c r="A169" s="132"/>
      <c r="B169" s="132"/>
      <c r="C169" s="132"/>
      <c r="D169" s="132"/>
    </row>
    <row r="170" spans="1:4" x14ac:dyDescent="0.3">
      <c r="A170" s="132"/>
      <c r="B170" s="132"/>
      <c r="C170" s="132"/>
      <c r="D170" s="132"/>
    </row>
    <row r="171" spans="1:4" x14ac:dyDescent="0.3">
      <c r="A171" s="132"/>
      <c r="B171" s="132"/>
      <c r="C171" s="132"/>
      <c r="D171" s="132"/>
    </row>
    <row r="172" spans="1:4" x14ac:dyDescent="0.3">
      <c r="A172" s="132"/>
      <c r="B172" s="132"/>
      <c r="C172" s="132"/>
      <c r="D172" s="132"/>
    </row>
    <row r="173" spans="1:4" x14ac:dyDescent="0.3">
      <c r="A173" s="132"/>
      <c r="B173" s="132"/>
      <c r="C173" s="132"/>
      <c r="D173" s="132"/>
    </row>
    <row r="174" spans="1:4" x14ac:dyDescent="0.3">
      <c r="A174" s="132"/>
      <c r="B174" s="132"/>
      <c r="C174" s="132"/>
      <c r="D174" s="132"/>
    </row>
    <row r="175" spans="1:4" x14ac:dyDescent="0.3">
      <c r="A175" s="132"/>
      <c r="B175" s="132"/>
      <c r="C175" s="132"/>
      <c r="D175" s="132"/>
    </row>
    <row r="176" spans="1:4" x14ac:dyDescent="0.3">
      <c r="A176" s="132"/>
      <c r="B176" s="132"/>
      <c r="C176" s="132"/>
      <c r="D176" s="132"/>
    </row>
    <row r="177" spans="1:4" x14ac:dyDescent="0.3">
      <c r="A177" s="132"/>
      <c r="B177" s="132"/>
      <c r="C177" s="132"/>
      <c r="D177" s="132"/>
    </row>
    <row r="178" spans="1:4" x14ac:dyDescent="0.3">
      <c r="A178" s="132"/>
      <c r="B178" s="132"/>
      <c r="C178" s="132"/>
      <c r="D178" s="132"/>
    </row>
    <row r="179" spans="1:4" x14ac:dyDescent="0.3">
      <c r="A179" s="132"/>
      <c r="B179" s="132"/>
      <c r="C179" s="132"/>
      <c r="D179" s="132"/>
    </row>
    <row r="180" spans="1:4" x14ac:dyDescent="0.3">
      <c r="A180" s="132"/>
      <c r="B180" s="132"/>
      <c r="C180" s="132"/>
      <c r="D180" s="132"/>
    </row>
    <row r="181" spans="1:4" x14ac:dyDescent="0.3">
      <c r="A181" s="132"/>
      <c r="B181" s="132"/>
      <c r="C181" s="132"/>
      <c r="D181" s="132"/>
    </row>
    <row r="182" spans="1:4" x14ac:dyDescent="0.3">
      <c r="A182" s="132"/>
      <c r="B182" s="132"/>
      <c r="C182" s="132"/>
      <c r="D182" s="132"/>
    </row>
    <row r="183" spans="1:4" x14ac:dyDescent="0.3">
      <c r="A183" s="132"/>
      <c r="B183" s="132"/>
      <c r="C183" s="132"/>
      <c r="D183" s="132"/>
    </row>
    <row r="184" spans="1:4" x14ac:dyDescent="0.3">
      <c r="A184" s="132"/>
      <c r="B184" s="132"/>
      <c r="C184" s="132"/>
      <c r="D184" s="132"/>
    </row>
    <row r="185" spans="1:4" x14ac:dyDescent="0.3">
      <c r="A185" s="132"/>
      <c r="B185" s="132"/>
      <c r="C185" s="132"/>
      <c r="D185" s="132"/>
    </row>
    <row r="186" spans="1:4" x14ac:dyDescent="0.3">
      <c r="A186" s="132"/>
      <c r="B186" s="132"/>
      <c r="C186" s="132"/>
      <c r="D186" s="132"/>
    </row>
    <row r="187" spans="1:4" x14ac:dyDescent="0.3">
      <c r="A187" s="132"/>
      <c r="B187" s="132"/>
      <c r="C187" s="132"/>
      <c r="D187" s="132"/>
    </row>
    <row r="188" spans="1:4" x14ac:dyDescent="0.3">
      <c r="A188" s="132"/>
      <c r="B188" s="132"/>
      <c r="C188" s="132"/>
      <c r="D188" s="132"/>
    </row>
    <row r="189" spans="1:4" x14ac:dyDescent="0.3">
      <c r="A189" s="132"/>
      <c r="B189" s="132"/>
      <c r="C189" s="132"/>
      <c r="D189" s="132"/>
    </row>
    <row r="190" spans="1:4" x14ac:dyDescent="0.3">
      <c r="A190" s="132"/>
      <c r="B190" s="132"/>
      <c r="C190" s="132"/>
      <c r="D190" s="132"/>
    </row>
    <row r="191" spans="1:4" x14ac:dyDescent="0.3">
      <c r="A191" s="132"/>
      <c r="B191" s="132"/>
      <c r="C191" s="132"/>
      <c r="D191" s="132"/>
    </row>
    <row r="192" spans="1:4" x14ac:dyDescent="0.3">
      <c r="A192" s="132"/>
      <c r="B192" s="132"/>
      <c r="C192" s="132"/>
      <c r="D192" s="132"/>
    </row>
    <row r="193" spans="1:4" x14ac:dyDescent="0.3">
      <c r="A193" s="132"/>
      <c r="B193" s="132"/>
      <c r="C193" s="132"/>
      <c r="D193" s="132"/>
    </row>
    <row r="194" spans="1:4" x14ac:dyDescent="0.3">
      <c r="A194" s="132"/>
      <c r="B194" s="132"/>
      <c r="C194" s="132"/>
      <c r="D194" s="132"/>
    </row>
    <row r="195" spans="1:4" x14ac:dyDescent="0.3">
      <c r="A195" s="132"/>
      <c r="B195" s="132"/>
      <c r="C195" s="132"/>
      <c r="D195" s="132"/>
    </row>
    <row r="196" spans="1:4" x14ac:dyDescent="0.3">
      <c r="A196" s="132"/>
      <c r="B196" s="132"/>
      <c r="C196" s="132"/>
      <c r="D196" s="132"/>
    </row>
    <row r="197" spans="1:4" x14ac:dyDescent="0.3">
      <c r="A197" s="132"/>
      <c r="B197" s="132"/>
      <c r="C197" s="132"/>
      <c r="D197" s="132"/>
    </row>
    <row r="198" spans="1:4" x14ac:dyDescent="0.3">
      <c r="A198" s="132"/>
      <c r="B198" s="132"/>
      <c r="C198" s="132"/>
      <c r="D198" s="132"/>
    </row>
    <row r="199" spans="1:4" x14ac:dyDescent="0.3">
      <c r="A199" s="132"/>
      <c r="B199" s="132"/>
      <c r="C199" s="132"/>
      <c r="D199" s="132"/>
    </row>
    <row r="200" spans="1:4" x14ac:dyDescent="0.3">
      <c r="A200" s="132"/>
      <c r="B200" s="132"/>
      <c r="C200" s="132"/>
      <c r="D200" s="132"/>
    </row>
    <row r="201" spans="1:4" x14ac:dyDescent="0.3">
      <c r="A201" s="132"/>
      <c r="B201" s="132"/>
      <c r="C201" s="132"/>
      <c r="D201" s="132"/>
    </row>
    <row r="202" spans="1:4" x14ac:dyDescent="0.3">
      <c r="A202" s="132"/>
      <c r="B202" s="132"/>
      <c r="C202" s="132"/>
      <c r="D202" s="132"/>
    </row>
    <row r="203" spans="1:4" x14ac:dyDescent="0.3">
      <c r="A203" s="132"/>
      <c r="B203" s="132"/>
      <c r="C203" s="132"/>
      <c r="D203" s="132"/>
    </row>
    <row r="204" spans="1:4" x14ac:dyDescent="0.3">
      <c r="A204" s="132"/>
      <c r="B204" s="132"/>
      <c r="C204" s="132"/>
      <c r="D204" s="132"/>
    </row>
    <row r="205" spans="1:4" x14ac:dyDescent="0.3">
      <c r="A205" s="132"/>
      <c r="B205" s="132"/>
      <c r="C205" s="132"/>
      <c r="D205" s="132"/>
    </row>
    <row r="206" spans="1:4" x14ac:dyDescent="0.3">
      <c r="A206" s="132"/>
      <c r="B206" s="132"/>
      <c r="C206" s="132"/>
      <c r="D206" s="132"/>
    </row>
    <row r="207" spans="1:4" x14ac:dyDescent="0.3">
      <c r="A207" s="132"/>
      <c r="B207" s="132"/>
      <c r="C207" s="132"/>
      <c r="D207" s="132"/>
    </row>
    <row r="208" spans="1:4" x14ac:dyDescent="0.3">
      <c r="A208" s="132"/>
      <c r="B208" s="132"/>
      <c r="C208" s="132"/>
      <c r="D208" s="132"/>
    </row>
    <row r="209" spans="1:4" x14ac:dyDescent="0.3">
      <c r="A209" s="132"/>
      <c r="B209" s="132"/>
      <c r="C209" s="132"/>
      <c r="D209" s="132"/>
    </row>
    <row r="210" spans="1:4" x14ac:dyDescent="0.3">
      <c r="A210" s="132"/>
      <c r="B210" s="132"/>
      <c r="C210" s="132"/>
      <c r="D210" s="132"/>
    </row>
    <row r="211" spans="1:4" x14ac:dyDescent="0.3">
      <c r="A211" s="132"/>
      <c r="B211" s="132"/>
      <c r="C211" s="132"/>
      <c r="D211" s="132"/>
    </row>
    <row r="212" spans="1:4" x14ac:dyDescent="0.3">
      <c r="A212" s="132"/>
      <c r="B212" s="132"/>
      <c r="C212" s="132"/>
      <c r="D212" s="132"/>
    </row>
    <row r="213" spans="1:4" x14ac:dyDescent="0.3">
      <c r="A213" s="132"/>
      <c r="B213" s="132"/>
      <c r="C213" s="132"/>
      <c r="D213" s="132"/>
    </row>
    <row r="214" spans="1:4" x14ac:dyDescent="0.3">
      <c r="A214" s="132"/>
      <c r="B214" s="132"/>
      <c r="C214" s="132"/>
      <c r="D214" s="132"/>
    </row>
    <row r="215" spans="1:4" x14ac:dyDescent="0.3">
      <c r="A215" s="132"/>
      <c r="B215" s="132"/>
      <c r="C215" s="132"/>
      <c r="D215" s="132"/>
    </row>
    <row r="216" spans="1:4" x14ac:dyDescent="0.3">
      <c r="A216" s="132"/>
      <c r="B216" s="132"/>
      <c r="C216" s="132"/>
      <c r="D216" s="132"/>
    </row>
    <row r="217" spans="1:4" x14ac:dyDescent="0.3">
      <c r="A217" s="132"/>
      <c r="B217" s="132"/>
      <c r="C217" s="132"/>
      <c r="D217" s="132"/>
    </row>
    <row r="218" spans="1:4" x14ac:dyDescent="0.3">
      <c r="A218" s="132"/>
      <c r="B218" s="132"/>
      <c r="C218" s="132"/>
      <c r="D218" s="132"/>
    </row>
    <row r="219" spans="1:4" x14ac:dyDescent="0.3">
      <c r="A219" s="132"/>
      <c r="B219" s="132"/>
      <c r="C219" s="132"/>
      <c r="D219" s="132"/>
    </row>
    <row r="220" spans="1:4" x14ac:dyDescent="0.3">
      <c r="A220" s="132"/>
      <c r="B220" s="132"/>
      <c r="C220" s="132"/>
      <c r="D220" s="132"/>
    </row>
    <row r="221" spans="1:4" x14ac:dyDescent="0.3">
      <c r="A221" s="132"/>
      <c r="B221" s="132"/>
      <c r="C221" s="132"/>
      <c r="D221" s="132"/>
    </row>
    <row r="222" spans="1:4" x14ac:dyDescent="0.3">
      <c r="A222" s="132"/>
      <c r="B222" s="132"/>
      <c r="C222" s="132"/>
      <c r="D222" s="132"/>
    </row>
    <row r="223" spans="1:4" x14ac:dyDescent="0.3">
      <c r="A223" s="132"/>
      <c r="B223" s="132"/>
      <c r="C223" s="132"/>
      <c r="D223" s="132"/>
    </row>
    <row r="224" spans="1:4" x14ac:dyDescent="0.3">
      <c r="A224" s="132"/>
      <c r="B224" s="132"/>
      <c r="C224" s="132"/>
      <c r="D224" s="132"/>
    </row>
    <row r="225" spans="1:4" x14ac:dyDescent="0.3">
      <c r="A225" s="132"/>
      <c r="B225" s="132"/>
      <c r="C225" s="132"/>
      <c r="D225" s="132"/>
    </row>
    <row r="226" spans="1:4" x14ac:dyDescent="0.3">
      <c r="A226" s="132"/>
      <c r="B226" s="132"/>
      <c r="C226" s="132"/>
      <c r="D226" s="132"/>
    </row>
    <row r="227" spans="1:4" x14ac:dyDescent="0.3">
      <c r="A227" s="132"/>
      <c r="B227" s="132"/>
      <c r="C227" s="132"/>
      <c r="D227" s="132"/>
    </row>
    <row r="228" spans="1:4" x14ac:dyDescent="0.3">
      <c r="A228" s="132"/>
      <c r="B228" s="132"/>
      <c r="C228" s="132"/>
      <c r="D228" s="132"/>
    </row>
    <row r="229" spans="1:4" x14ac:dyDescent="0.3">
      <c r="A229" s="132"/>
      <c r="B229" s="132"/>
      <c r="C229" s="132"/>
      <c r="D229" s="132"/>
    </row>
    <row r="230" spans="1:4" x14ac:dyDescent="0.3">
      <c r="A230" s="132"/>
      <c r="B230" s="132"/>
      <c r="C230" s="132"/>
      <c r="D230" s="132"/>
    </row>
    <row r="231" spans="1:4" x14ac:dyDescent="0.3">
      <c r="A231" s="132"/>
      <c r="B231" s="132"/>
      <c r="C231" s="132"/>
      <c r="D231" s="132"/>
    </row>
    <row r="232" spans="1:4" x14ac:dyDescent="0.3">
      <c r="A232" s="132"/>
      <c r="B232" s="132"/>
      <c r="C232" s="132"/>
      <c r="D232" s="132"/>
    </row>
    <row r="233" spans="1:4" x14ac:dyDescent="0.3">
      <c r="A233" s="132"/>
      <c r="B233" s="132"/>
      <c r="C233" s="132"/>
      <c r="D233" s="132"/>
    </row>
    <row r="234" spans="1:4" x14ac:dyDescent="0.3">
      <c r="A234" s="132"/>
      <c r="B234" s="132"/>
      <c r="C234" s="132"/>
      <c r="D234" s="132"/>
    </row>
    <row r="235" spans="1:4" x14ac:dyDescent="0.3">
      <c r="A235" s="132"/>
      <c r="B235" s="132"/>
      <c r="C235" s="132"/>
      <c r="D235" s="132"/>
    </row>
    <row r="236" spans="1:4" x14ac:dyDescent="0.3">
      <c r="A236" s="132"/>
      <c r="B236" s="132"/>
      <c r="C236" s="132"/>
      <c r="D236" s="132"/>
    </row>
    <row r="237" spans="1:4" x14ac:dyDescent="0.3">
      <c r="A237" s="132"/>
      <c r="B237" s="132"/>
      <c r="C237" s="132"/>
      <c r="D237" s="132"/>
    </row>
    <row r="238" spans="1:4" x14ac:dyDescent="0.3">
      <c r="A238" s="132"/>
      <c r="B238" s="132"/>
      <c r="C238" s="132"/>
      <c r="D238" s="132"/>
    </row>
    <row r="239" spans="1:4" x14ac:dyDescent="0.3">
      <c r="A239" s="132"/>
      <c r="B239" s="132"/>
      <c r="C239" s="132"/>
      <c r="D239" s="132"/>
    </row>
    <row r="240" spans="1:4" x14ac:dyDescent="0.3">
      <c r="A240" s="132"/>
      <c r="B240" s="132"/>
      <c r="C240" s="132"/>
      <c r="D240" s="132"/>
    </row>
    <row r="241" spans="1:4" x14ac:dyDescent="0.3">
      <c r="A241" s="132"/>
      <c r="B241" s="132"/>
      <c r="C241" s="132"/>
      <c r="D241" s="132"/>
    </row>
    <row r="242" spans="1:4" x14ac:dyDescent="0.3">
      <c r="A242" s="132"/>
      <c r="B242" s="132"/>
      <c r="C242" s="132"/>
      <c r="D242" s="132"/>
    </row>
    <row r="243" spans="1:4" x14ac:dyDescent="0.3">
      <c r="A243" s="132"/>
      <c r="B243" s="132"/>
      <c r="C243" s="132"/>
      <c r="D243" s="132"/>
    </row>
    <row r="244" spans="1:4" x14ac:dyDescent="0.3">
      <c r="A244" s="132"/>
      <c r="B244" s="132"/>
      <c r="C244" s="132"/>
      <c r="D244" s="132"/>
    </row>
    <row r="245" spans="1:4" x14ac:dyDescent="0.3">
      <c r="A245" s="132"/>
      <c r="B245" s="132"/>
      <c r="C245" s="132"/>
      <c r="D245" s="132"/>
    </row>
    <row r="246" spans="1:4" x14ac:dyDescent="0.3">
      <c r="A246" s="132"/>
      <c r="B246" s="132"/>
      <c r="C246" s="132"/>
      <c r="D246" s="132"/>
    </row>
    <row r="247" spans="1:4" x14ac:dyDescent="0.3">
      <c r="A247" s="132"/>
      <c r="B247" s="132"/>
      <c r="C247" s="132"/>
      <c r="D247" s="132"/>
    </row>
    <row r="248" spans="1:4" x14ac:dyDescent="0.3">
      <c r="A248" s="132"/>
      <c r="B248" s="132"/>
      <c r="C248" s="132"/>
      <c r="D248" s="132"/>
    </row>
    <row r="249" spans="1:4" x14ac:dyDescent="0.3">
      <c r="A249" s="132"/>
      <c r="B249" s="132"/>
      <c r="C249" s="132"/>
      <c r="D249" s="132"/>
    </row>
    <row r="250" spans="1:4" x14ac:dyDescent="0.3">
      <c r="A250" s="132"/>
      <c r="B250" s="132"/>
      <c r="C250" s="132"/>
      <c r="D250" s="132"/>
    </row>
    <row r="251" spans="1:4" x14ac:dyDescent="0.3">
      <c r="A251" s="132"/>
      <c r="B251" s="132"/>
      <c r="C251" s="132"/>
      <c r="D251" s="132"/>
    </row>
    <row r="252" spans="1:4" x14ac:dyDescent="0.3">
      <c r="A252" s="132"/>
      <c r="B252" s="132"/>
      <c r="C252" s="132"/>
      <c r="D252" s="132"/>
    </row>
    <row r="253" spans="1:4" x14ac:dyDescent="0.3">
      <c r="A253" s="132"/>
      <c r="B253" s="132"/>
      <c r="C253" s="132"/>
      <c r="D253" s="132"/>
    </row>
    <row r="254" spans="1:4" x14ac:dyDescent="0.3">
      <c r="A254" s="132"/>
      <c r="B254" s="132"/>
      <c r="C254" s="132"/>
      <c r="D254" s="132"/>
    </row>
    <row r="255" spans="1:4" x14ac:dyDescent="0.3">
      <c r="A255" s="132"/>
      <c r="B255" s="132"/>
      <c r="C255" s="132"/>
      <c r="D255" s="132"/>
    </row>
    <row r="256" spans="1:4" x14ac:dyDescent="0.3">
      <c r="A256" s="132"/>
      <c r="B256" s="132"/>
      <c r="C256" s="132"/>
      <c r="D256" s="132"/>
    </row>
    <row r="257" spans="1:4" x14ac:dyDescent="0.3">
      <c r="A257" s="132"/>
      <c r="B257" s="132"/>
      <c r="C257" s="132"/>
      <c r="D257" s="132"/>
    </row>
    <row r="258" spans="1:4" x14ac:dyDescent="0.3">
      <c r="A258" s="132"/>
      <c r="B258" s="132"/>
      <c r="C258" s="132"/>
      <c r="D258" s="132"/>
    </row>
    <row r="259" spans="1:4" x14ac:dyDescent="0.3">
      <c r="A259" s="132"/>
      <c r="B259" s="132"/>
      <c r="C259" s="132"/>
      <c r="D259" s="132"/>
    </row>
    <row r="260" spans="1:4" x14ac:dyDescent="0.3">
      <c r="A260" s="132"/>
      <c r="B260" s="132"/>
      <c r="C260" s="132"/>
      <c r="D260" s="132"/>
    </row>
    <row r="261" spans="1:4" x14ac:dyDescent="0.3">
      <c r="A261" s="132"/>
      <c r="B261" s="132"/>
      <c r="C261" s="132"/>
      <c r="D261" s="132"/>
    </row>
    <row r="262" spans="1:4" x14ac:dyDescent="0.3">
      <c r="A262" s="132"/>
      <c r="B262" s="132"/>
      <c r="C262" s="132"/>
      <c r="D262" s="132"/>
    </row>
    <row r="263" spans="1:4" x14ac:dyDescent="0.3">
      <c r="A263" s="132"/>
      <c r="B263" s="132"/>
      <c r="C263" s="132"/>
      <c r="D263" s="132"/>
    </row>
    <row r="264" spans="1:4" x14ac:dyDescent="0.3">
      <c r="A264" s="132"/>
      <c r="B264" s="132"/>
      <c r="C264" s="132"/>
      <c r="D264" s="132"/>
    </row>
    <row r="265" spans="1:4" x14ac:dyDescent="0.3">
      <c r="A265" s="132"/>
      <c r="B265" s="132"/>
      <c r="C265" s="132"/>
      <c r="D265" s="132"/>
    </row>
    <row r="266" spans="1:4" x14ac:dyDescent="0.3">
      <c r="A266" s="132"/>
      <c r="B266" s="132"/>
      <c r="C266" s="132"/>
      <c r="D266" s="132"/>
    </row>
    <row r="267" spans="1:4" x14ac:dyDescent="0.3">
      <c r="A267" s="132"/>
      <c r="B267" s="132"/>
      <c r="C267" s="132"/>
      <c r="D267" s="132"/>
    </row>
    <row r="268" spans="1:4" x14ac:dyDescent="0.3">
      <c r="A268" s="132"/>
      <c r="B268" s="132"/>
      <c r="C268" s="132"/>
      <c r="D268" s="132"/>
    </row>
    <row r="269" spans="1:4" x14ac:dyDescent="0.3">
      <c r="A269" s="132"/>
      <c r="B269" s="132"/>
      <c r="C269" s="132"/>
      <c r="D269" s="132"/>
    </row>
    <row r="270" spans="1:4" x14ac:dyDescent="0.3">
      <c r="A270" s="132"/>
      <c r="B270" s="132"/>
      <c r="C270" s="132"/>
      <c r="D270" s="132"/>
    </row>
    <row r="271" spans="1:4" x14ac:dyDescent="0.3">
      <c r="A271" s="132"/>
      <c r="B271" s="132"/>
      <c r="C271" s="132"/>
      <c r="D271" s="132"/>
    </row>
    <row r="272" spans="1:4" x14ac:dyDescent="0.3">
      <c r="A272" s="132"/>
      <c r="B272" s="132"/>
      <c r="C272" s="132"/>
      <c r="D272" s="132"/>
    </row>
    <row r="273" spans="1:4" x14ac:dyDescent="0.3">
      <c r="A273" s="132"/>
      <c r="B273" s="132"/>
      <c r="C273" s="132"/>
      <c r="D273" s="132"/>
    </row>
    <row r="274" spans="1:4" x14ac:dyDescent="0.3">
      <c r="A274" s="132"/>
      <c r="B274" s="132"/>
      <c r="C274" s="132"/>
      <c r="D274" s="132"/>
    </row>
    <row r="275" spans="1:4" x14ac:dyDescent="0.3">
      <c r="A275" s="132"/>
      <c r="B275" s="132"/>
      <c r="C275" s="132"/>
      <c r="D275" s="132"/>
    </row>
    <row r="276" spans="1:4" x14ac:dyDescent="0.3">
      <c r="A276" s="132"/>
      <c r="B276" s="132"/>
      <c r="C276" s="132"/>
      <c r="D276" s="132"/>
    </row>
    <row r="277" spans="1:4" x14ac:dyDescent="0.3">
      <c r="A277" s="132"/>
      <c r="B277" s="132"/>
      <c r="C277" s="132"/>
      <c r="D277" s="132"/>
    </row>
    <row r="278" spans="1:4" x14ac:dyDescent="0.3">
      <c r="A278" s="132"/>
      <c r="B278" s="132"/>
      <c r="C278" s="132"/>
      <c r="D278" s="132"/>
    </row>
    <row r="279" spans="1:4" x14ac:dyDescent="0.3">
      <c r="A279" s="132"/>
      <c r="B279" s="132"/>
      <c r="C279" s="132"/>
      <c r="D279" s="132"/>
    </row>
    <row r="280" spans="1:4" x14ac:dyDescent="0.3">
      <c r="A280" s="132"/>
      <c r="B280" s="132"/>
      <c r="C280" s="132"/>
      <c r="D280" s="132"/>
    </row>
    <row r="281" spans="1:4" x14ac:dyDescent="0.3">
      <c r="A281" s="132"/>
      <c r="B281" s="132"/>
      <c r="C281" s="132"/>
      <c r="D281" s="132"/>
    </row>
    <row r="282" spans="1:4" x14ac:dyDescent="0.3">
      <c r="A282" s="132"/>
      <c r="B282" s="132"/>
      <c r="C282" s="132"/>
      <c r="D282" s="132"/>
    </row>
    <row r="283" spans="1:4" x14ac:dyDescent="0.3">
      <c r="A283" s="132"/>
      <c r="B283" s="132"/>
      <c r="C283" s="132"/>
      <c r="D283" s="132"/>
    </row>
    <row r="284" spans="1:4" x14ac:dyDescent="0.3">
      <c r="A284" s="132"/>
      <c r="B284" s="132"/>
      <c r="C284" s="132"/>
      <c r="D284" s="132"/>
    </row>
    <row r="285" spans="1:4" x14ac:dyDescent="0.3">
      <c r="A285" s="132"/>
      <c r="B285" s="132"/>
      <c r="C285" s="132"/>
      <c r="D285" s="132"/>
    </row>
    <row r="286" spans="1:4" x14ac:dyDescent="0.3">
      <c r="A286" s="132"/>
      <c r="B286" s="132"/>
      <c r="C286" s="132"/>
      <c r="D286" s="132"/>
    </row>
    <row r="287" spans="1:4" x14ac:dyDescent="0.3">
      <c r="A287" s="132"/>
      <c r="B287" s="132"/>
      <c r="C287" s="132"/>
      <c r="D287" s="132"/>
    </row>
    <row r="288" spans="1:4" x14ac:dyDescent="0.3">
      <c r="A288" s="132"/>
      <c r="B288" s="132"/>
      <c r="C288" s="132"/>
      <c r="D288" s="132"/>
    </row>
    <row r="289" spans="1:4" x14ac:dyDescent="0.3">
      <c r="A289" s="132"/>
      <c r="B289" s="132"/>
      <c r="C289" s="132"/>
      <c r="D289" s="132"/>
    </row>
    <row r="290" spans="1:4" x14ac:dyDescent="0.3">
      <c r="A290" s="132"/>
      <c r="B290" s="132"/>
      <c r="C290" s="132"/>
      <c r="D290" s="132"/>
    </row>
    <row r="291" spans="1:4" x14ac:dyDescent="0.3">
      <c r="A291" s="132"/>
      <c r="B291" s="132"/>
      <c r="C291" s="132"/>
      <c r="D291" s="132"/>
    </row>
    <row r="292" spans="1:4" x14ac:dyDescent="0.3">
      <c r="A292" s="132"/>
      <c r="B292" s="132"/>
      <c r="C292" s="132"/>
      <c r="D292" s="132"/>
    </row>
    <row r="293" spans="1:4" x14ac:dyDescent="0.3">
      <c r="A293" s="132"/>
      <c r="B293" s="132"/>
      <c r="C293" s="132"/>
      <c r="D293" s="132"/>
    </row>
    <row r="294" spans="1:4" x14ac:dyDescent="0.3">
      <c r="A294" s="132"/>
      <c r="B294" s="132"/>
      <c r="C294" s="132"/>
      <c r="D294" s="132"/>
    </row>
    <row r="295" spans="1:4" x14ac:dyDescent="0.3">
      <c r="A295" s="132"/>
      <c r="B295" s="132"/>
      <c r="C295" s="132"/>
      <c r="D295" s="132"/>
    </row>
    <row r="296" spans="1:4" x14ac:dyDescent="0.3">
      <c r="A296" s="132"/>
      <c r="B296" s="132"/>
      <c r="C296" s="132"/>
      <c r="D296" s="132"/>
    </row>
    <row r="297" spans="1:4" x14ac:dyDescent="0.3">
      <c r="A297" s="132"/>
      <c r="B297" s="132"/>
      <c r="C297" s="132"/>
      <c r="D297" s="132"/>
    </row>
    <row r="298" spans="1:4" x14ac:dyDescent="0.3">
      <c r="A298" s="132"/>
      <c r="B298" s="132"/>
      <c r="C298" s="132"/>
      <c r="D298" s="132"/>
    </row>
    <row r="299" spans="1:4" x14ac:dyDescent="0.3">
      <c r="A299" s="132"/>
      <c r="B299" s="132"/>
      <c r="C299" s="132"/>
      <c r="D299" s="132"/>
    </row>
    <row r="300" spans="1:4" x14ac:dyDescent="0.3">
      <c r="A300" s="132"/>
      <c r="B300" s="132"/>
      <c r="C300" s="132"/>
      <c r="D300" s="132"/>
    </row>
    <row r="301" spans="1:4" x14ac:dyDescent="0.3">
      <c r="A301" s="132"/>
      <c r="B301" s="132"/>
      <c r="C301" s="132"/>
      <c r="D301" s="132"/>
    </row>
    <row r="302" spans="1:4" x14ac:dyDescent="0.3">
      <c r="A302" s="132"/>
      <c r="B302" s="132"/>
      <c r="C302" s="132"/>
      <c r="D302" s="132"/>
    </row>
    <row r="303" spans="1:4" x14ac:dyDescent="0.3">
      <c r="A303" s="132"/>
      <c r="B303" s="132"/>
      <c r="C303" s="132"/>
      <c r="D303" s="132"/>
    </row>
    <row r="304" spans="1:4" x14ac:dyDescent="0.3">
      <c r="A304" s="132"/>
      <c r="B304" s="132"/>
      <c r="C304" s="132"/>
      <c r="D304" s="132"/>
    </row>
    <row r="305" spans="1:4" x14ac:dyDescent="0.3">
      <c r="A305" s="132"/>
      <c r="B305" s="132"/>
      <c r="C305" s="132"/>
      <c r="D305" s="132"/>
    </row>
    <row r="306" spans="1:4" x14ac:dyDescent="0.3">
      <c r="A306" s="132"/>
      <c r="B306" s="132"/>
      <c r="C306" s="132"/>
      <c r="D306" s="132"/>
    </row>
    <row r="307" spans="1:4" x14ac:dyDescent="0.3">
      <c r="A307" s="132"/>
      <c r="B307" s="132"/>
      <c r="C307" s="132"/>
      <c r="D307" s="132"/>
    </row>
    <row r="308" spans="1:4" x14ac:dyDescent="0.3">
      <c r="A308" s="132"/>
      <c r="B308" s="132"/>
      <c r="C308" s="132"/>
      <c r="D308" s="132"/>
    </row>
    <row r="309" spans="1:4" x14ac:dyDescent="0.3">
      <c r="A309" s="132"/>
      <c r="B309" s="132"/>
      <c r="C309" s="132"/>
      <c r="D309" s="132"/>
    </row>
    <row r="310" spans="1:4" x14ac:dyDescent="0.3">
      <c r="A310" s="132"/>
      <c r="B310" s="132"/>
      <c r="C310" s="132"/>
      <c r="D310" s="132"/>
    </row>
    <row r="311" spans="1:4" x14ac:dyDescent="0.3">
      <c r="A311" s="132"/>
      <c r="B311" s="132"/>
      <c r="C311" s="132"/>
      <c r="D311" s="132"/>
    </row>
    <row r="312" spans="1:4" x14ac:dyDescent="0.3">
      <c r="A312" s="132"/>
      <c r="B312" s="132"/>
      <c r="C312" s="132"/>
      <c r="D312" s="132"/>
    </row>
    <row r="313" spans="1:4" x14ac:dyDescent="0.3">
      <c r="A313" s="132"/>
      <c r="B313" s="132"/>
      <c r="C313" s="132"/>
      <c r="D313" s="132"/>
    </row>
    <row r="314" spans="1:4" x14ac:dyDescent="0.3">
      <c r="A314" s="132"/>
      <c r="B314" s="132"/>
      <c r="C314" s="132"/>
      <c r="D314" s="132"/>
    </row>
    <row r="315" spans="1:4" x14ac:dyDescent="0.3">
      <c r="A315" s="132"/>
      <c r="B315" s="132"/>
      <c r="C315" s="132"/>
      <c r="D315" s="132"/>
    </row>
    <row r="316" spans="1:4" x14ac:dyDescent="0.3">
      <c r="A316" s="132"/>
      <c r="B316" s="132"/>
      <c r="C316" s="132"/>
      <c r="D316" s="132"/>
    </row>
    <row r="317" spans="1:4" x14ac:dyDescent="0.3">
      <c r="A317" s="132"/>
      <c r="B317" s="132"/>
      <c r="C317" s="132"/>
      <c r="D317" s="132"/>
    </row>
    <row r="318" spans="1:4" x14ac:dyDescent="0.3">
      <c r="A318" s="132"/>
      <c r="B318" s="132"/>
      <c r="C318" s="132"/>
      <c r="D318" s="132"/>
    </row>
    <row r="319" spans="1:4" x14ac:dyDescent="0.3">
      <c r="A319" s="132"/>
      <c r="B319" s="132"/>
      <c r="C319" s="132"/>
      <c r="D319" s="132"/>
    </row>
    <row r="320" spans="1:4" x14ac:dyDescent="0.3">
      <c r="A320" s="132"/>
      <c r="B320" s="132"/>
      <c r="C320" s="132"/>
      <c r="D320" s="132"/>
    </row>
    <row r="321" spans="1:4" x14ac:dyDescent="0.3">
      <c r="A321" s="132"/>
      <c r="B321" s="132"/>
      <c r="C321" s="132"/>
      <c r="D321" s="132"/>
    </row>
    <row r="322" spans="1:4" x14ac:dyDescent="0.3">
      <c r="A322" s="132"/>
      <c r="B322" s="132"/>
      <c r="C322" s="132"/>
      <c r="D322" s="132"/>
    </row>
    <row r="323" spans="1:4" x14ac:dyDescent="0.3">
      <c r="A323" s="132"/>
      <c r="B323" s="132"/>
      <c r="C323" s="132"/>
      <c r="D323" s="132"/>
    </row>
    <row r="324" spans="1:4" x14ac:dyDescent="0.3">
      <c r="A324" s="132"/>
      <c r="B324" s="132"/>
      <c r="C324" s="132"/>
      <c r="D324" s="132"/>
    </row>
    <row r="325" spans="1:4" x14ac:dyDescent="0.3">
      <c r="A325" s="132"/>
      <c r="B325" s="132"/>
      <c r="C325" s="132"/>
      <c r="D325" s="132"/>
    </row>
    <row r="326" spans="1:4" x14ac:dyDescent="0.3">
      <c r="A326" s="132"/>
      <c r="B326" s="132"/>
      <c r="C326" s="132"/>
      <c r="D326" s="132"/>
    </row>
    <row r="327" spans="1:4" x14ac:dyDescent="0.3">
      <c r="A327" s="132"/>
      <c r="B327" s="132"/>
      <c r="C327" s="132"/>
      <c r="D327" s="132"/>
    </row>
    <row r="328" spans="1:4" x14ac:dyDescent="0.3">
      <c r="A328" s="132"/>
      <c r="B328" s="132"/>
      <c r="C328" s="132"/>
      <c r="D328" s="132"/>
    </row>
    <row r="329" spans="1:4" x14ac:dyDescent="0.3">
      <c r="A329" s="132"/>
      <c r="B329" s="132"/>
      <c r="C329" s="132"/>
      <c r="D329" s="132"/>
    </row>
    <row r="330" spans="1:4" x14ac:dyDescent="0.3">
      <c r="A330" s="132"/>
      <c r="B330" s="132"/>
      <c r="C330" s="132"/>
      <c r="D330" s="132"/>
    </row>
    <row r="331" spans="1:4" x14ac:dyDescent="0.3">
      <c r="A331" s="132"/>
      <c r="B331" s="132"/>
      <c r="C331" s="132"/>
      <c r="D331" s="132"/>
    </row>
    <row r="332" spans="1:4" x14ac:dyDescent="0.3">
      <c r="A332" s="132"/>
      <c r="B332" s="132"/>
      <c r="C332" s="132"/>
      <c r="D332" s="132"/>
    </row>
    <row r="333" spans="1:4" x14ac:dyDescent="0.3">
      <c r="A333" s="132"/>
      <c r="B333" s="132"/>
      <c r="C333" s="132"/>
      <c r="D333" s="132"/>
    </row>
    <row r="334" spans="1:4" x14ac:dyDescent="0.3">
      <c r="A334" s="132"/>
      <c r="B334" s="132"/>
      <c r="C334" s="132"/>
      <c r="D334" s="132"/>
    </row>
    <row r="335" spans="1:4" x14ac:dyDescent="0.3">
      <c r="A335" s="132"/>
      <c r="B335" s="132"/>
      <c r="C335" s="132"/>
      <c r="D335" s="132"/>
    </row>
    <row r="336" spans="1:4" x14ac:dyDescent="0.3">
      <c r="A336" s="132"/>
      <c r="B336" s="132"/>
      <c r="C336" s="132"/>
      <c r="D336" s="132"/>
    </row>
    <row r="337" spans="1:4" x14ac:dyDescent="0.3">
      <c r="A337" s="132"/>
      <c r="B337" s="132"/>
      <c r="C337" s="132"/>
      <c r="D337" s="132"/>
    </row>
    <row r="338" spans="1:4" x14ac:dyDescent="0.3">
      <c r="A338" s="132"/>
      <c r="B338" s="132"/>
      <c r="C338" s="132"/>
      <c r="D338" s="132"/>
    </row>
    <row r="339" spans="1:4" x14ac:dyDescent="0.3">
      <c r="A339" s="132"/>
      <c r="B339" s="132"/>
      <c r="C339" s="132"/>
      <c r="D339" s="132"/>
    </row>
    <row r="340" spans="1:4" x14ac:dyDescent="0.3">
      <c r="A340" s="132"/>
      <c r="B340" s="132"/>
      <c r="C340" s="132"/>
      <c r="D340" s="132"/>
    </row>
    <row r="341" spans="1:4" x14ac:dyDescent="0.3">
      <c r="A341" s="132"/>
      <c r="B341" s="132"/>
      <c r="C341" s="132"/>
      <c r="D341" s="132"/>
    </row>
    <row r="342" spans="1:4" x14ac:dyDescent="0.3">
      <c r="A342" s="132"/>
      <c r="B342" s="132"/>
      <c r="C342" s="132"/>
      <c r="D342" s="132"/>
    </row>
    <row r="343" spans="1:4" x14ac:dyDescent="0.3">
      <c r="A343" s="132"/>
      <c r="B343" s="132"/>
      <c r="C343" s="132"/>
      <c r="D343" s="132"/>
    </row>
    <row r="344" spans="1:4" x14ac:dyDescent="0.3">
      <c r="A344" s="132"/>
      <c r="B344" s="132"/>
      <c r="C344" s="132"/>
      <c r="D344" s="132"/>
    </row>
    <row r="345" spans="1:4" x14ac:dyDescent="0.3">
      <c r="A345" s="132"/>
      <c r="B345" s="132"/>
      <c r="C345" s="132"/>
      <c r="D345" s="132"/>
    </row>
    <row r="346" spans="1:4" x14ac:dyDescent="0.3">
      <c r="A346" s="132"/>
      <c r="B346" s="132"/>
      <c r="C346" s="132"/>
      <c r="D346" s="132"/>
    </row>
    <row r="347" spans="1:4" x14ac:dyDescent="0.3">
      <c r="A347" s="132"/>
      <c r="B347" s="132"/>
      <c r="C347" s="132"/>
      <c r="D347" s="132"/>
    </row>
    <row r="348" spans="1:4" x14ac:dyDescent="0.3">
      <c r="A348" s="132"/>
      <c r="B348" s="132"/>
      <c r="C348" s="132"/>
      <c r="D348" s="132"/>
    </row>
    <row r="349" spans="1:4" x14ac:dyDescent="0.3">
      <c r="A349" s="132"/>
      <c r="B349" s="132"/>
      <c r="C349" s="132"/>
      <c r="D349" s="132"/>
    </row>
    <row r="350" spans="1:4" x14ac:dyDescent="0.3">
      <c r="A350" s="132"/>
      <c r="B350" s="132"/>
      <c r="C350" s="132"/>
      <c r="D350" s="132"/>
    </row>
    <row r="351" spans="1:4" x14ac:dyDescent="0.3">
      <c r="A351" s="132"/>
      <c r="B351" s="132"/>
      <c r="C351" s="132"/>
      <c r="D351" s="132"/>
    </row>
    <row r="352" spans="1:4" x14ac:dyDescent="0.3">
      <c r="A352" s="132"/>
      <c r="B352" s="132"/>
      <c r="C352" s="132"/>
      <c r="D352" s="132"/>
    </row>
    <row r="353" spans="1:4" x14ac:dyDescent="0.3">
      <c r="A353" s="132"/>
      <c r="B353" s="132"/>
      <c r="C353" s="132"/>
      <c r="D353" s="132"/>
    </row>
    <row r="354" spans="1:4" x14ac:dyDescent="0.3">
      <c r="A354" s="132"/>
      <c r="B354" s="132"/>
      <c r="C354" s="132"/>
      <c r="D354" s="132"/>
    </row>
    <row r="355" spans="1:4" x14ac:dyDescent="0.3">
      <c r="A355" s="132"/>
      <c r="B355" s="132"/>
      <c r="C355" s="132"/>
      <c r="D355" s="132"/>
    </row>
    <row r="356" spans="1:4" x14ac:dyDescent="0.3">
      <c r="A356" s="132"/>
      <c r="B356" s="132"/>
      <c r="C356" s="132"/>
      <c r="D356" s="132"/>
    </row>
    <row r="357" spans="1:4" x14ac:dyDescent="0.3">
      <c r="A357" s="132"/>
      <c r="B357" s="132"/>
      <c r="C357" s="132"/>
      <c r="D357" s="132"/>
    </row>
    <row r="358" spans="1:4" x14ac:dyDescent="0.3">
      <c r="A358" s="132"/>
      <c r="B358" s="132"/>
      <c r="C358" s="132"/>
      <c r="D358" s="132"/>
    </row>
    <row r="359" spans="1:4" x14ac:dyDescent="0.3">
      <c r="A359" s="132"/>
      <c r="B359" s="132"/>
      <c r="C359" s="132"/>
      <c r="D359" s="132"/>
    </row>
    <row r="360" spans="1:4" x14ac:dyDescent="0.3">
      <c r="A360" s="132"/>
      <c r="B360" s="132"/>
      <c r="C360" s="132"/>
      <c r="D360" s="132"/>
    </row>
    <row r="361" spans="1:4" x14ac:dyDescent="0.3">
      <c r="A361" s="132"/>
      <c r="B361" s="132"/>
      <c r="C361" s="132"/>
      <c r="D361" s="132"/>
    </row>
    <row r="362" spans="1:4" x14ac:dyDescent="0.3">
      <c r="A362" s="132"/>
      <c r="B362" s="132"/>
      <c r="C362" s="132"/>
      <c r="D362" s="132"/>
    </row>
    <row r="363" spans="1:4" x14ac:dyDescent="0.3">
      <c r="A363" s="132"/>
      <c r="B363" s="132"/>
      <c r="C363" s="132"/>
      <c r="D363" s="132"/>
    </row>
    <row r="364" spans="1:4" x14ac:dyDescent="0.3">
      <c r="A364" s="132"/>
      <c r="B364" s="132"/>
      <c r="C364" s="132"/>
      <c r="D364" s="132"/>
    </row>
    <row r="365" spans="1:4" x14ac:dyDescent="0.3">
      <c r="A365" s="132"/>
      <c r="B365" s="132"/>
      <c r="C365" s="132"/>
      <c r="D365" s="132"/>
    </row>
    <row r="366" spans="1:4" x14ac:dyDescent="0.3">
      <c r="A366" s="132"/>
      <c r="B366" s="132"/>
      <c r="C366" s="132"/>
      <c r="D366" s="132"/>
    </row>
    <row r="367" spans="1:4" x14ac:dyDescent="0.3">
      <c r="A367" s="132"/>
      <c r="B367" s="132"/>
      <c r="C367" s="132"/>
      <c r="D367" s="132"/>
    </row>
    <row r="368" spans="1:4" x14ac:dyDescent="0.3">
      <c r="A368" s="132"/>
      <c r="B368" s="132"/>
      <c r="C368" s="132"/>
      <c r="D368" s="132"/>
    </row>
    <row r="369" spans="1:4" x14ac:dyDescent="0.3">
      <c r="A369" s="132"/>
      <c r="B369" s="132"/>
      <c r="C369" s="132"/>
      <c r="D369" s="132"/>
    </row>
    <row r="370" spans="1:4" x14ac:dyDescent="0.3">
      <c r="A370" s="132"/>
      <c r="B370" s="132"/>
      <c r="C370" s="132"/>
      <c r="D370" s="132"/>
    </row>
    <row r="371" spans="1:4" x14ac:dyDescent="0.3">
      <c r="A371" s="132"/>
      <c r="B371" s="132"/>
      <c r="C371" s="132"/>
      <c r="D371" s="132"/>
    </row>
    <row r="372" spans="1:4" x14ac:dyDescent="0.3">
      <c r="A372" s="132"/>
      <c r="B372" s="132"/>
      <c r="C372" s="132"/>
      <c r="D372" s="132"/>
    </row>
    <row r="373" spans="1:4" x14ac:dyDescent="0.3">
      <c r="A373" s="132"/>
      <c r="B373" s="132"/>
      <c r="C373" s="132"/>
      <c r="D373" s="132"/>
    </row>
    <row r="374" spans="1:4" x14ac:dyDescent="0.3">
      <c r="A374" s="132"/>
      <c r="B374" s="132"/>
      <c r="C374" s="132"/>
      <c r="D374" s="132"/>
    </row>
    <row r="375" spans="1:4" x14ac:dyDescent="0.3">
      <c r="A375" s="132"/>
      <c r="B375" s="132"/>
      <c r="C375" s="132"/>
      <c r="D375" s="132"/>
    </row>
    <row r="376" spans="1:4" x14ac:dyDescent="0.3">
      <c r="A376" s="132"/>
      <c r="B376" s="132"/>
      <c r="C376" s="132"/>
      <c r="D376" s="132"/>
    </row>
    <row r="377" spans="1:4" x14ac:dyDescent="0.3">
      <c r="A377" s="132"/>
      <c r="B377" s="132"/>
      <c r="C377" s="132"/>
      <c r="D377" s="132"/>
    </row>
    <row r="378" spans="1:4" x14ac:dyDescent="0.3">
      <c r="A378" s="132"/>
      <c r="B378" s="132"/>
      <c r="C378" s="132"/>
      <c r="D378" s="132"/>
    </row>
    <row r="379" spans="1:4" x14ac:dyDescent="0.3">
      <c r="A379" s="132"/>
      <c r="B379" s="132"/>
      <c r="C379" s="132"/>
      <c r="D379" s="132"/>
    </row>
    <row r="380" spans="1:4" x14ac:dyDescent="0.3">
      <c r="A380" s="132"/>
      <c r="B380" s="132"/>
      <c r="C380" s="132"/>
      <c r="D380" s="132"/>
    </row>
    <row r="381" spans="1:4" x14ac:dyDescent="0.3">
      <c r="A381" s="132"/>
      <c r="B381" s="132"/>
      <c r="C381" s="132"/>
      <c r="D381" s="132"/>
    </row>
    <row r="382" spans="1:4" x14ac:dyDescent="0.3">
      <c r="A382" s="132"/>
      <c r="B382" s="132"/>
      <c r="C382" s="132"/>
      <c r="D382" s="132"/>
    </row>
    <row r="383" spans="1:4" x14ac:dyDescent="0.3">
      <c r="A383" s="132"/>
      <c r="B383" s="132"/>
      <c r="C383" s="132"/>
      <c r="D383" s="132"/>
    </row>
    <row r="384" spans="1:4" x14ac:dyDescent="0.3">
      <c r="A384" s="132"/>
      <c r="B384" s="132"/>
      <c r="C384" s="132"/>
      <c r="D384" s="132"/>
    </row>
    <row r="385" spans="1:4" x14ac:dyDescent="0.3">
      <c r="A385" s="132"/>
      <c r="B385" s="132"/>
      <c r="C385" s="132"/>
      <c r="D385" s="132"/>
    </row>
    <row r="386" spans="1:4" x14ac:dyDescent="0.3">
      <c r="A386" s="132"/>
      <c r="B386" s="132"/>
      <c r="C386" s="132"/>
      <c r="D386" s="132"/>
    </row>
    <row r="387" spans="1:4" x14ac:dyDescent="0.3">
      <c r="A387" s="132"/>
      <c r="B387" s="132"/>
      <c r="C387" s="132"/>
      <c r="D387" s="132"/>
    </row>
    <row r="388" spans="1:4" x14ac:dyDescent="0.3">
      <c r="A388" s="132"/>
      <c r="B388" s="132"/>
      <c r="C388" s="132"/>
      <c r="D388" s="132"/>
    </row>
    <row r="389" spans="1:4" x14ac:dyDescent="0.3">
      <c r="A389" s="132"/>
      <c r="B389" s="132"/>
      <c r="C389" s="132"/>
      <c r="D389" s="132"/>
    </row>
    <row r="390" spans="1:4" x14ac:dyDescent="0.3">
      <c r="A390" s="132"/>
      <c r="B390" s="132"/>
      <c r="C390" s="132"/>
      <c r="D390" s="132"/>
    </row>
    <row r="391" spans="1:4" x14ac:dyDescent="0.3">
      <c r="A391" s="132"/>
      <c r="B391" s="132"/>
      <c r="C391" s="132"/>
      <c r="D391" s="132"/>
    </row>
    <row r="392" spans="1:4" x14ac:dyDescent="0.3">
      <c r="A392" s="132"/>
      <c r="B392" s="132"/>
      <c r="C392" s="132"/>
      <c r="D392" s="132"/>
    </row>
    <row r="393" spans="1:4" x14ac:dyDescent="0.3">
      <c r="A393" s="132"/>
      <c r="B393" s="132"/>
      <c r="C393" s="132"/>
      <c r="D393" s="132"/>
    </row>
    <row r="394" spans="1:4" x14ac:dyDescent="0.3">
      <c r="A394" s="132"/>
      <c r="B394" s="132"/>
      <c r="C394" s="132"/>
      <c r="D394" s="132"/>
    </row>
    <row r="395" spans="1:4" x14ac:dyDescent="0.3">
      <c r="A395" s="132"/>
      <c r="B395" s="132"/>
      <c r="C395" s="132"/>
      <c r="D395" s="132"/>
    </row>
    <row r="396" spans="1:4" x14ac:dyDescent="0.3">
      <c r="A396" s="132"/>
      <c r="B396" s="132"/>
      <c r="C396" s="132"/>
      <c r="D396" s="132"/>
    </row>
    <row r="397" spans="1:4" x14ac:dyDescent="0.3">
      <c r="A397" s="132"/>
      <c r="B397" s="132"/>
      <c r="C397" s="132"/>
      <c r="D397" s="132"/>
    </row>
    <row r="398" spans="1:4" x14ac:dyDescent="0.3">
      <c r="A398" s="132"/>
      <c r="B398" s="132"/>
      <c r="C398" s="132"/>
      <c r="D398" s="132"/>
    </row>
    <row r="399" spans="1:4" x14ac:dyDescent="0.3">
      <c r="A399" s="132"/>
      <c r="B399" s="132"/>
      <c r="C399" s="132"/>
      <c r="D399" s="132"/>
    </row>
    <row r="400" spans="1:4" x14ac:dyDescent="0.3">
      <c r="A400" s="132"/>
      <c r="B400" s="132"/>
      <c r="C400" s="132"/>
      <c r="D400" s="132"/>
    </row>
    <row r="401" spans="1:4" x14ac:dyDescent="0.3">
      <c r="A401" s="132"/>
      <c r="B401" s="132"/>
      <c r="C401" s="132"/>
      <c r="D401" s="132"/>
    </row>
    <row r="402" spans="1:4" x14ac:dyDescent="0.3">
      <c r="A402" s="132"/>
      <c r="B402" s="132"/>
      <c r="C402" s="132"/>
      <c r="D402" s="132"/>
    </row>
    <row r="403" spans="1:4" x14ac:dyDescent="0.3">
      <c r="A403" s="132"/>
      <c r="B403" s="132"/>
      <c r="C403" s="132"/>
      <c r="D403" s="132"/>
    </row>
    <row r="404" spans="1:4" x14ac:dyDescent="0.3">
      <c r="A404" s="132"/>
      <c r="B404" s="132"/>
      <c r="C404" s="132"/>
      <c r="D404" s="132"/>
    </row>
    <row r="405" spans="1:4" x14ac:dyDescent="0.3">
      <c r="A405" s="132"/>
      <c r="B405" s="132"/>
      <c r="C405" s="132"/>
      <c r="D405" s="132"/>
    </row>
    <row r="406" spans="1:4" x14ac:dyDescent="0.3">
      <c r="A406" s="132"/>
      <c r="B406" s="132"/>
      <c r="C406" s="132"/>
      <c r="D406" s="132"/>
    </row>
    <row r="407" spans="1:4" x14ac:dyDescent="0.3">
      <c r="A407" s="132"/>
      <c r="B407" s="132"/>
      <c r="C407" s="132"/>
      <c r="D407" s="132"/>
    </row>
    <row r="408" spans="1:4" x14ac:dyDescent="0.3">
      <c r="A408" s="132"/>
      <c r="B408" s="132"/>
      <c r="C408" s="132"/>
      <c r="D408" s="132"/>
    </row>
    <row r="409" spans="1:4" x14ac:dyDescent="0.3">
      <c r="A409" s="132"/>
      <c r="B409" s="132"/>
      <c r="C409" s="132"/>
      <c r="D409" s="132"/>
    </row>
    <row r="410" spans="1:4" x14ac:dyDescent="0.3">
      <c r="A410" s="132"/>
      <c r="B410" s="132"/>
      <c r="C410" s="132"/>
      <c r="D410" s="132"/>
    </row>
    <row r="411" spans="1:4" x14ac:dyDescent="0.3">
      <c r="A411" s="132"/>
      <c r="B411" s="132"/>
      <c r="C411" s="132"/>
      <c r="D411" s="132"/>
    </row>
    <row r="412" spans="1:4" x14ac:dyDescent="0.3">
      <c r="A412" s="132"/>
      <c r="B412" s="132"/>
      <c r="C412" s="132"/>
      <c r="D412" s="132"/>
    </row>
    <row r="413" spans="1:4" x14ac:dyDescent="0.3">
      <c r="A413" s="132"/>
      <c r="B413" s="132"/>
      <c r="C413" s="132"/>
      <c r="D413" s="132"/>
    </row>
    <row r="414" spans="1:4" x14ac:dyDescent="0.3">
      <c r="A414" s="132"/>
      <c r="B414" s="132"/>
      <c r="C414" s="132"/>
      <c r="D414" s="132"/>
    </row>
    <row r="415" spans="1:4" x14ac:dyDescent="0.3">
      <c r="A415" s="132"/>
      <c r="B415" s="132"/>
      <c r="C415" s="132"/>
      <c r="D415" s="132"/>
    </row>
    <row r="416" spans="1:4" x14ac:dyDescent="0.3">
      <c r="A416" s="132"/>
      <c r="B416" s="132"/>
      <c r="C416" s="132"/>
      <c r="D416" s="132"/>
    </row>
    <row r="417" spans="1:4" x14ac:dyDescent="0.3">
      <c r="A417" s="132"/>
      <c r="B417" s="132"/>
      <c r="C417" s="132"/>
      <c r="D417" s="132"/>
    </row>
    <row r="418" spans="1:4" x14ac:dyDescent="0.3">
      <c r="A418" s="132"/>
      <c r="B418" s="132"/>
      <c r="C418" s="132"/>
      <c r="D418" s="132"/>
    </row>
    <row r="419" spans="1:4" x14ac:dyDescent="0.3">
      <c r="A419" s="132"/>
      <c r="B419" s="132"/>
      <c r="C419" s="132"/>
      <c r="D419" s="132"/>
    </row>
    <row r="420" spans="1:4" x14ac:dyDescent="0.3">
      <c r="A420" s="132"/>
      <c r="B420" s="132"/>
      <c r="C420" s="132"/>
      <c r="D420" s="132"/>
    </row>
    <row r="421" spans="1:4" x14ac:dyDescent="0.3">
      <c r="A421" s="132"/>
      <c r="B421" s="132"/>
      <c r="C421" s="132"/>
      <c r="D421" s="132"/>
    </row>
    <row r="422" spans="1:4" x14ac:dyDescent="0.3">
      <c r="A422" s="132"/>
      <c r="B422" s="132"/>
      <c r="C422" s="132"/>
      <c r="D422" s="132"/>
    </row>
    <row r="423" spans="1:4" x14ac:dyDescent="0.3">
      <c r="A423" s="132"/>
      <c r="B423" s="132"/>
      <c r="C423" s="132"/>
      <c r="D423" s="132"/>
    </row>
    <row r="424" spans="1:4" x14ac:dyDescent="0.3">
      <c r="A424" s="132"/>
      <c r="B424" s="132"/>
      <c r="C424" s="132"/>
      <c r="D424" s="132"/>
    </row>
    <row r="425" spans="1:4" x14ac:dyDescent="0.3">
      <c r="A425" s="132"/>
      <c r="B425" s="132"/>
      <c r="C425" s="132"/>
      <c r="D425" s="132"/>
    </row>
    <row r="426" spans="1:4" x14ac:dyDescent="0.3">
      <c r="A426" s="132"/>
      <c r="B426" s="132"/>
      <c r="C426" s="132"/>
      <c r="D426" s="132"/>
    </row>
    <row r="427" spans="1:4" x14ac:dyDescent="0.3">
      <c r="A427" s="132"/>
      <c r="B427" s="132"/>
      <c r="C427" s="132"/>
      <c r="D427" s="132"/>
    </row>
    <row r="428" spans="1:4" x14ac:dyDescent="0.3">
      <c r="A428" s="132"/>
      <c r="B428" s="132"/>
      <c r="C428" s="132"/>
      <c r="D428" s="132"/>
    </row>
    <row r="429" spans="1:4" x14ac:dyDescent="0.3">
      <c r="A429" s="132"/>
      <c r="B429" s="132"/>
      <c r="C429" s="132"/>
      <c r="D429" s="132"/>
    </row>
    <row r="430" spans="1:4" x14ac:dyDescent="0.3">
      <c r="A430" s="132"/>
      <c r="B430" s="132"/>
      <c r="C430" s="132"/>
      <c r="D430" s="132"/>
    </row>
    <row r="431" spans="1:4" x14ac:dyDescent="0.3">
      <c r="A431" s="132"/>
      <c r="B431" s="132"/>
      <c r="C431" s="132"/>
      <c r="D431" s="132"/>
    </row>
    <row r="432" spans="1:4" x14ac:dyDescent="0.3">
      <c r="A432" s="132"/>
      <c r="B432" s="132"/>
      <c r="C432" s="132"/>
      <c r="D432" s="132"/>
    </row>
    <row r="433" spans="1:4" x14ac:dyDescent="0.3">
      <c r="A433" s="132"/>
      <c r="B433" s="132"/>
      <c r="C433" s="132"/>
      <c r="D433" s="132"/>
    </row>
    <row r="434" spans="1:4" x14ac:dyDescent="0.3">
      <c r="A434" s="132"/>
      <c r="B434" s="132"/>
      <c r="C434" s="132"/>
      <c r="D434" s="132"/>
    </row>
    <row r="435" spans="1:4" x14ac:dyDescent="0.3">
      <c r="A435" s="132"/>
      <c r="B435" s="132"/>
      <c r="C435" s="132"/>
      <c r="D435" s="132"/>
    </row>
    <row r="436" spans="1:4" x14ac:dyDescent="0.3">
      <c r="A436" s="132"/>
      <c r="B436" s="132"/>
      <c r="C436" s="132"/>
      <c r="D436" s="132"/>
    </row>
    <row r="437" spans="1:4" x14ac:dyDescent="0.3">
      <c r="A437" s="132"/>
      <c r="B437" s="132"/>
      <c r="C437" s="132"/>
      <c r="D437" s="132"/>
    </row>
    <row r="438" spans="1:4" x14ac:dyDescent="0.3">
      <c r="A438" s="132"/>
      <c r="B438" s="132"/>
      <c r="C438" s="132"/>
      <c r="D438" s="132"/>
    </row>
    <row r="439" spans="1:4" x14ac:dyDescent="0.3">
      <c r="A439" s="132"/>
      <c r="B439" s="132"/>
      <c r="C439" s="132"/>
      <c r="D439" s="132"/>
    </row>
    <row r="440" spans="1:4" x14ac:dyDescent="0.3">
      <c r="A440" s="132"/>
      <c r="B440" s="132"/>
      <c r="C440" s="132"/>
      <c r="D440" s="132"/>
    </row>
    <row r="441" spans="1:4" x14ac:dyDescent="0.3">
      <c r="A441" s="132"/>
      <c r="B441" s="132"/>
      <c r="C441" s="132"/>
      <c r="D441" s="132"/>
    </row>
    <row r="442" spans="1:4" x14ac:dyDescent="0.3">
      <c r="A442" s="132"/>
      <c r="B442" s="132"/>
      <c r="C442" s="132"/>
      <c r="D442" s="132"/>
    </row>
    <row r="443" spans="1:4" x14ac:dyDescent="0.3">
      <c r="A443" s="132"/>
      <c r="B443" s="132"/>
      <c r="C443" s="132"/>
      <c r="D443" s="132"/>
    </row>
    <row r="444" spans="1:4" x14ac:dyDescent="0.3">
      <c r="A444" s="132"/>
      <c r="B444" s="132"/>
      <c r="C444" s="132"/>
      <c r="D444" s="132"/>
    </row>
    <row r="445" spans="1:4" x14ac:dyDescent="0.3">
      <c r="A445" s="132"/>
      <c r="B445" s="132"/>
      <c r="C445" s="132"/>
      <c r="D445" s="132"/>
    </row>
    <row r="446" spans="1:4" x14ac:dyDescent="0.3">
      <c r="A446" s="132"/>
      <c r="B446" s="132"/>
      <c r="C446" s="132"/>
      <c r="D446" s="132"/>
    </row>
    <row r="447" spans="1:4" x14ac:dyDescent="0.3">
      <c r="A447" s="132"/>
      <c r="B447" s="132"/>
      <c r="C447" s="132"/>
      <c r="D447" s="132"/>
    </row>
    <row r="448" spans="1:4" x14ac:dyDescent="0.3">
      <c r="A448" s="132"/>
      <c r="B448" s="132"/>
      <c r="C448" s="132"/>
      <c r="D448" s="132"/>
    </row>
    <row r="449" spans="1:4" x14ac:dyDescent="0.3">
      <c r="A449" s="132"/>
      <c r="B449" s="132"/>
      <c r="C449" s="132"/>
      <c r="D449" s="132"/>
    </row>
    <row r="450" spans="1:4" x14ac:dyDescent="0.3">
      <c r="A450" s="132"/>
      <c r="B450" s="132"/>
      <c r="C450" s="132"/>
      <c r="D450" s="132"/>
    </row>
    <row r="451" spans="1:4" x14ac:dyDescent="0.3">
      <c r="A451" s="132"/>
      <c r="B451" s="132"/>
      <c r="C451" s="132"/>
      <c r="D451" s="132"/>
    </row>
    <row r="452" spans="1:4" x14ac:dyDescent="0.3">
      <c r="A452" s="132"/>
      <c r="B452" s="132"/>
      <c r="C452" s="132"/>
      <c r="D452" s="132"/>
    </row>
    <row r="453" spans="1:4" x14ac:dyDescent="0.3">
      <c r="A453" s="132"/>
      <c r="B453" s="132"/>
      <c r="C453" s="132"/>
      <c r="D453" s="132"/>
    </row>
    <row r="454" spans="1:4" x14ac:dyDescent="0.3">
      <c r="A454" s="132"/>
      <c r="B454" s="132"/>
      <c r="C454" s="132"/>
      <c r="D454" s="132"/>
    </row>
    <row r="455" spans="1:4" x14ac:dyDescent="0.3">
      <c r="A455" s="132"/>
      <c r="B455" s="132"/>
      <c r="C455" s="132"/>
      <c r="D455" s="132"/>
    </row>
    <row r="456" spans="1:4" x14ac:dyDescent="0.3">
      <c r="A456" s="132"/>
      <c r="B456" s="132"/>
      <c r="C456" s="132"/>
      <c r="D456" s="132"/>
    </row>
    <row r="457" spans="1:4" x14ac:dyDescent="0.3">
      <c r="A457" s="132"/>
      <c r="B457" s="132"/>
      <c r="C457" s="132"/>
      <c r="D457" s="132"/>
    </row>
    <row r="458" spans="1:4" x14ac:dyDescent="0.3">
      <c r="A458" s="132"/>
      <c r="B458" s="132"/>
      <c r="C458" s="132"/>
      <c r="D458" s="132"/>
    </row>
    <row r="459" spans="1:4" x14ac:dyDescent="0.3">
      <c r="A459" s="132"/>
      <c r="B459" s="132"/>
      <c r="C459" s="132"/>
      <c r="D459" s="132"/>
    </row>
    <row r="460" spans="1:4" x14ac:dyDescent="0.3">
      <c r="A460" s="132"/>
      <c r="B460" s="132"/>
      <c r="C460" s="132"/>
      <c r="D460" s="132"/>
    </row>
    <row r="461" spans="1:4" x14ac:dyDescent="0.3">
      <c r="A461" s="132"/>
      <c r="B461" s="132"/>
      <c r="C461" s="132"/>
      <c r="D461" s="132"/>
    </row>
    <row r="462" spans="1:4" x14ac:dyDescent="0.3">
      <c r="A462" s="132"/>
      <c r="B462" s="132"/>
      <c r="C462" s="132"/>
      <c r="D462" s="132"/>
    </row>
    <row r="463" spans="1:4" x14ac:dyDescent="0.3">
      <c r="A463" s="132"/>
      <c r="B463" s="132"/>
      <c r="C463" s="132"/>
      <c r="D463" s="132"/>
    </row>
    <row r="464" spans="1:4" x14ac:dyDescent="0.3">
      <c r="A464" s="132"/>
      <c r="B464" s="132"/>
      <c r="C464" s="132"/>
      <c r="D464" s="132"/>
    </row>
    <row r="465" spans="1:4" x14ac:dyDescent="0.3">
      <c r="A465" s="132"/>
      <c r="B465" s="132"/>
      <c r="C465" s="132"/>
      <c r="D465" s="132"/>
    </row>
    <row r="466" spans="1:4" x14ac:dyDescent="0.3">
      <c r="A466" s="132"/>
      <c r="B466" s="132"/>
      <c r="C466" s="132"/>
      <c r="D466" s="132"/>
    </row>
    <row r="467" spans="1:4" x14ac:dyDescent="0.3">
      <c r="A467" s="132"/>
      <c r="B467" s="132"/>
      <c r="C467" s="132"/>
      <c r="D467" s="132"/>
    </row>
    <row r="468" spans="1:4" x14ac:dyDescent="0.3">
      <c r="A468" s="132"/>
      <c r="B468" s="132"/>
      <c r="C468" s="132"/>
      <c r="D468" s="132"/>
    </row>
    <row r="469" spans="1:4" x14ac:dyDescent="0.3">
      <c r="A469" s="132"/>
      <c r="B469" s="132"/>
      <c r="C469" s="132"/>
      <c r="D469" s="132"/>
    </row>
    <row r="470" spans="1:4" x14ac:dyDescent="0.3">
      <c r="A470" s="132"/>
      <c r="B470" s="132"/>
      <c r="C470" s="132"/>
      <c r="D470" s="132"/>
    </row>
    <row r="471" spans="1:4" x14ac:dyDescent="0.3">
      <c r="A471" s="132"/>
      <c r="B471" s="132"/>
      <c r="C471" s="132"/>
      <c r="D471" s="132"/>
    </row>
    <row r="472" spans="1:4" x14ac:dyDescent="0.3">
      <c r="A472" s="132"/>
      <c r="B472" s="132"/>
      <c r="C472" s="132"/>
      <c r="D472" s="132"/>
    </row>
    <row r="473" spans="1:4" x14ac:dyDescent="0.3">
      <c r="A473" s="132"/>
      <c r="B473" s="132"/>
      <c r="C473" s="132"/>
      <c r="D473" s="132"/>
    </row>
    <row r="474" spans="1:4" x14ac:dyDescent="0.3">
      <c r="A474" s="132"/>
      <c r="B474" s="132"/>
      <c r="C474" s="132"/>
      <c r="D474" s="132"/>
    </row>
    <row r="475" spans="1:4" x14ac:dyDescent="0.3">
      <c r="A475" s="132"/>
      <c r="B475" s="132"/>
      <c r="C475" s="132"/>
      <c r="D475" s="132"/>
    </row>
    <row r="476" spans="1:4" x14ac:dyDescent="0.3">
      <c r="A476" s="132"/>
      <c r="B476" s="132"/>
      <c r="C476" s="132"/>
      <c r="D476" s="132"/>
    </row>
    <row r="477" spans="1:4" x14ac:dyDescent="0.3">
      <c r="A477" s="132"/>
      <c r="B477" s="132"/>
      <c r="C477" s="132"/>
      <c r="D477" s="132"/>
    </row>
    <row r="478" spans="1:4" x14ac:dyDescent="0.3">
      <c r="A478" s="132"/>
      <c r="B478" s="132"/>
      <c r="C478" s="132"/>
      <c r="D478" s="132"/>
    </row>
    <row r="479" spans="1:4" x14ac:dyDescent="0.3">
      <c r="A479" s="132"/>
      <c r="B479" s="132"/>
      <c r="C479" s="132"/>
      <c r="D479" s="132"/>
    </row>
    <row r="480" spans="1:4" x14ac:dyDescent="0.3">
      <c r="A480" s="132"/>
      <c r="B480" s="132"/>
      <c r="C480" s="132"/>
      <c r="D480" s="132"/>
    </row>
    <row r="481" spans="1:4" x14ac:dyDescent="0.3">
      <c r="A481" s="132"/>
      <c r="B481" s="132"/>
      <c r="C481" s="132"/>
      <c r="D481" s="132"/>
    </row>
    <row r="482" spans="1:4" x14ac:dyDescent="0.3">
      <c r="A482" s="132"/>
      <c r="B482" s="132"/>
      <c r="C482" s="132"/>
      <c r="D482" s="132"/>
    </row>
    <row r="483" spans="1:4" x14ac:dyDescent="0.3">
      <c r="A483" s="132"/>
      <c r="B483" s="132"/>
      <c r="C483" s="132"/>
      <c r="D483" s="132"/>
    </row>
    <row r="484" spans="1:4" x14ac:dyDescent="0.3">
      <c r="A484" s="132"/>
      <c r="B484" s="132"/>
      <c r="C484" s="132"/>
      <c r="D484" s="132"/>
    </row>
    <row r="485" spans="1:4" x14ac:dyDescent="0.3">
      <c r="A485" s="132"/>
      <c r="B485" s="132"/>
      <c r="C485" s="132"/>
      <c r="D485" s="132"/>
    </row>
    <row r="486" spans="1:4" x14ac:dyDescent="0.3">
      <c r="A486" s="132"/>
      <c r="B486" s="132"/>
      <c r="C486" s="132"/>
      <c r="D486" s="132"/>
    </row>
    <row r="487" spans="1:4" x14ac:dyDescent="0.3">
      <c r="A487" s="132"/>
      <c r="B487" s="132"/>
      <c r="C487" s="132"/>
      <c r="D487" s="132"/>
    </row>
    <row r="488" spans="1:4" x14ac:dyDescent="0.3">
      <c r="A488" s="132"/>
      <c r="B488" s="132"/>
      <c r="C488" s="132"/>
      <c r="D488" s="132"/>
    </row>
    <row r="489" spans="1:4" x14ac:dyDescent="0.3">
      <c r="A489" s="132"/>
      <c r="B489" s="132"/>
      <c r="C489" s="132"/>
      <c r="D489" s="132"/>
    </row>
    <row r="490" spans="1:4" x14ac:dyDescent="0.3">
      <c r="A490" s="132"/>
      <c r="B490" s="132"/>
      <c r="C490" s="132"/>
      <c r="D490" s="132"/>
    </row>
    <row r="491" spans="1:4" x14ac:dyDescent="0.3">
      <c r="A491" s="132"/>
      <c r="B491" s="132"/>
      <c r="C491" s="132"/>
      <c r="D491" s="132"/>
    </row>
    <row r="492" spans="1:4" x14ac:dyDescent="0.3">
      <c r="A492" s="132"/>
      <c r="B492" s="132"/>
      <c r="C492" s="132"/>
      <c r="D492" s="132"/>
    </row>
    <row r="493" spans="1:4" x14ac:dyDescent="0.3">
      <c r="A493" s="132"/>
      <c r="B493" s="132"/>
      <c r="C493" s="132"/>
      <c r="D493" s="132"/>
    </row>
    <row r="494" spans="1:4" x14ac:dyDescent="0.3">
      <c r="A494" s="132"/>
      <c r="B494" s="132"/>
      <c r="C494" s="132"/>
      <c r="D494" s="132"/>
    </row>
    <row r="495" spans="1:4" x14ac:dyDescent="0.3">
      <c r="A495" s="132"/>
      <c r="B495" s="132"/>
      <c r="C495" s="132"/>
      <c r="D495" s="132"/>
    </row>
    <row r="496" spans="1:4" x14ac:dyDescent="0.3">
      <c r="A496" s="132"/>
      <c r="B496" s="132"/>
      <c r="C496" s="132"/>
      <c r="D496" s="132"/>
    </row>
    <row r="497" spans="1:4" x14ac:dyDescent="0.3">
      <c r="A497" s="132"/>
      <c r="B497" s="132"/>
      <c r="C497" s="132"/>
      <c r="D497" s="132"/>
    </row>
    <row r="498" spans="1:4" x14ac:dyDescent="0.3">
      <c r="A498" s="132"/>
      <c r="B498" s="132"/>
      <c r="C498" s="132"/>
      <c r="D498" s="132"/>
    </row>
    <row r="499" spans="1:4" x14ac:dyDescent="0.3">
      <c r="A499" s="132"/>
      <c r="B499" s="132"/>
      <c r="C499" s="132"/>
      <c r="D499" s="132"/>
    </row>
    <row r="500" spans="1:4" x14ac:dyDescent="0.3">
      <c r="A500" s="132"/>
      <c r="B500" s="132"/>
      <c r="C500" s="132"/>
      <c r="D500" s="132"/>
    </row>
    <row r="501" spans="1:4" x14ac:dyDescent="0.3">
      <c r="A501" s="132"/>
      <c r="B501" s="132"/>
      <c r="C501" s="132"/>
      <c r="D501" s="132"/>
    </row>
    <row r="502" spans="1:4" x14ac:dyDescent="0.3">
      <c r="A502" s="132"/>
      <c r="B502" s="132"/>
      <c r="C502" s="132"/>
      <c r="D502" s="132"/>
    </row>
    <row r="503" spans="1:4" x14ac:dyDescent="0.3">
      <c r="A503" s="132"/>
      <c r="B503" s="132"/>
      <c r="C503" s="132"/>
      <c r="D503" s="132"/>
    </row>
    <row r="504" spans="1:4" x14ac:dyDescent="0.3">
      <c r="A504" s="132"/>
      <c r="B504" s="132"/>
      <c r="C504" s="132"/>
      <c r="D504" s="132"/>
    </row>
    <row r="505" spans="1:4" x14ac:dyDescent="0.3">
      <c r="A505" s="132"/>
      <c r="B505" s="132"/>
      <c r="C505" s="132"/>
      <c r="D505" s="132"/>
    </row>
    <row r="506" spans="1:4" x14ac:dyDescent="0.3">
      <c r="A506" s="132"/>
      <c r="B506" s="132"/>
      <c r="C506" s="132"/>
      <c r="D506" s="132"/>
    </row>
    <row r="507" spans="1:4" x14ac:dyDescent="0.3">
      <c r="A507" s="132"/>
      <c r="B507" s="132"/>
      <c r="C507" s="132"/>
      <c r="D507" s="132"/>
    </row>
    <row r="508" spans="1:4" x14ac:dyDescent="0.3">
      <c r="A508" s="132"/>
      <c r="B508" s="132"/>
      <c r="C508" s="132"/>
      <c r="D508" s="132"/>
    </row>
    <row r="509" spans="1:4" x14ac:dyDescent="0.3">
      <c r="A509" s="132"/>
      <c r="B509" s="132"/>
      <c r="C509" s="132"/>
      <c r="D509" s="132"/>
    </row>
    <row r="510" spans="1:4" x14ac:dyDescent="0.3">
      <c r="A510" s="132"/>
      <c r="B510" s="132"/>
      <c r="C510" s="132"/>
      <c r="D510" s="132"/>
    </row>
    <row r="511" spans="1:4" x14ac:dyDescent="0.3">
      <c r="A511" s="132"/>
      <c r="B511" s="132"/>
      <c r="C511" s="132"/>
      <c r="D511" s="132"/>
    </row>
    <row r="512" spans="1:4" x14ac:dyDescent="0.3">
      <c r="A512" s="132"/>
      <c r="B512" s="132"/>
      <c r="C512" s="132"/>
      <c r="D512" s="132"/>
    </row>
    <row r="513" spans="1:4" x14ac:dyDescent="0.3">
      <c r="A513" s="132"/>
      <c r="B513" s="132"/>
      <c r="C513" s="132"/>
      <c r="D513" s="132"/>
    </row>
    <row r="514" spans="1:4" x14ac:dyDescent="0.3">
      <c r="A514" s="132"/>
      <c r="B514" s="132"/>
      <c r="C514" s="132"/>
      <c r="D514" s="132"/>
    </row>
    <row r="515" spans="1:4" x14ac:dyDescent="0.3">
      <c r="A515" s="132"/>
      <c r="B515" s="132"/>
      <c r="C515" s="132"/>
      <c r="D515" s="132"/>
    </row>
    <row r="516" spans="1:4" x14ac:dyDescent="0.3">
      <c r="A516" s="132"/>
      <c r="B516" s="132"/>
      <c r="C516" s="132"/>
      <c r="D516" s="132"/>
    </row>
    <row r="517" spans="1:4" x14ac:dyDescent="0.3">
      <c r="A517" s="132"/>
      <c r="B517" s="132"/>
      <c r="C517" s="132"/>
      <c r="D517" s="132"/>
    </row>
    <row r="518" spans="1:4" x14ac:dyDescent="0.3">
      <c r="A518" s="132"/>
      <c r="B518" s="132"/>
      <c r="C518" s="132"/>
      <c r="D518" s="132"/>
    </row>
    <row r="519" spans="1:4" x14ac:dyDescent="0.3">
      <c r="A519" s="132"/>
      <c r="B519" s="132"/>
      <c r="C519" s="132"/>
      <c r="D519" s="132"/>
    </row>
    <row r="520" spans="1:4" x14ac:dyDescent="0.3">
      <c r="A520" s="132"/>
      <c r="B520" s="132"/>
      <c r="C520" s="132"/>
      <c r="D520" s="132"/>
    </row>
    <row r="521" spans="1:4" x14ac:dyDescent="0.3">
      <c r="A521" s="132"/>
      <c r="B521" s="132"/>
      <c r="C521" s="132"/>
      <c r="D521" s="132"/>
    </row>
    <row r="522" spans="1:4" x14ac:dyDescent="0.3">
      <c r="A522" s="132"/>
      <c r="B522" s="132"/>
      <c r="C522" s="132"/>
      <c r="D522" s="132"/>
    </row>
    <row r="523" spans="1:4" x14ac:dyDescent="0.3">
      <c r="A523" s="132"/>
      <c r="B523" s="132"/>
      <c r="C523" s="132"/>
      <c r="D523" s="132"/>
    </row>
    <row r="524" spans="1:4" x14ac:dyDescent="0.3">
      <c r="A524" s="132"/>
      <c r="B524" s="132"/>
      <c r="C524" s="132"/>
      <c r="D524" s="132"/>
    </row>
    <row r="525" spans="1:4" x14ac:dyDescent="0.3">
      <c r="A525" s="132"/>
      <c r="B525" s="132"/>
      <c r="C525" s="132"/>
      <c r="D525" s="132"/>
    </row>
    <row r="526" spans="1:4" x14ac:dyDescent="0.3">
      <c r="A526" s="132"/>
      <c r="B526" s="132"/>
      <c r="C526" s="132"/>
      <c r="D526" s="132"/>
    </row>
    <row r="527" spans="1:4" x14ac:dyDescent="0.3">
      <c r="A527" s="132"/>
      <c r="B527" s="132"/>
      <c r="C527" s="132"/>
      <c r="D527" s="132"/>
    </row>
    <row r="528" spans="1:4" x14ac:dyDescent="0.3">
      <c r="A528" s="132"/>
      <c r="B528" s="132"/>
      <c r="C528" s="132"/>
      <c r="D528" s="132"/>
    </row>
    <row r="529" spans="1:4" x14ac:dyDescent="0.3">
      <c r="A529" s="132"/>
      <c r="B529" s="132"/>
      <c r="C529" s="132"/>
      <c r="D529" s="132"/>
    </row>
    <row r="530" spans="1:4" x14ac:dyDescent="0.3">
      <c r="A530" s="132"/>
      <c r="B530" s="132"/>
      <c r="C530" s="132"/>
      <c r="D530" s="132"/>
    </row>
    <row r="531" spans="1:4" x14ac:dyDescent="0.3">
      <c r="A531" s="132"/>
      <c r="B531" s="132"/>
      <c r="C531" s="132"/>
      <c r="D531" s="132"/>
    </row>
    <row r="532" spans="1:4" x14ac:dyDescent="0.3">
      <c r="A532" s="132"/>
      <c r="B532" s="132"/>
      <c r="C532" s="132"/>
      <c r="D532" s="132"/>
    </row>
    <row r="533" spans="1:4" x14ac:dyDescent="0.3">
      <c r="A533" s="132"/>
      <c r="B533" s="132"/>
      <c r="C533" s="132"/>
      <c r="D533" s="132"/>
    </row>
    <row r="534" spans="1:4" x14ac:dyDescent="0.3">
      <c r="A534" s="132"/>
      <c r="B534" s="132"/>
      <c r="C534" s="132"/>
      <c r="D534" s="132"/>
    </row>
    <row r="535" spans="1:4" x14ac:dyDescent="0.3">
      <c r="A535" s="132"/>
      <c r="B535" s="132"/>
      <c r="C535" s="132"/>
      <c r="D535" s="132"/>
    </row>
    <row r="536" spans="1:4" x14ac:dyDescent="0.3">
      <c r="A536" s="132"/>
      <c r="B536" s="132"/>
      <c r="C536" s="132"/>
      <c r="D536" s="132"/>
    </row>
    <row r="537" spans="1:4" x14ac:dyDescent="0.3">
      <c r="A537" s="132"/>
      <c r="B537" s="132"/>
      <c r="C537" s="132"/>
      <c r="D537" s="132"/>
    </row>
    <row r="538" spans="1:4" x14ac:dyDescent="0.3">
      <c r="A538" s="132"/>
      <c r="B538" s="132"/>
      <c r="C538" s="132"/>
      <c r="D538" s="132"/>
    </row>
    <row r="539" spans="1:4" x14ac:dyDescent="0.3">
      <c r="A539" s="132"/>
      <c r="B539" s="132"/>
      <c r="C539" s="132"/>
      <c r="D539" s="132"/>
    </row>
    <row r="540" spans="1:4" x14ac:dyDescent="0.3">
      <c r="A540" s="132"/>
      <c r="B540" s="132"/>
      <c r="C540" s="132"/>
      <c r="D540" s="132"/>
    </row>
    <row r="541" spans="1:4" x14ac:dyDescent="0.3">
      <c r="A541" s="132"/>
      <c r="B541" s="132"/>
      <c r="C541" s="132"/>
      <c r="D541" s="132"/>
    </row>
    <row r="542" spans="1:4" x14ac:dyDescent="0.3">
      <c r="A542" s="132"/>
      <c r="B542" s="132"/>
      <c r="C542" s="132"/>
      <c r="D542" s="132"/>
    </row>
    <row r="543" spans="1:4" x14ac:dyDescent="0.3">
      <c r="A543" s="132"/>
      <c r="B543" s="132"/>
      <c r="C543" s="132"/>
      <c r="D543" s="132"/>
    </row>
    <row r="544" spans="1:4" x14ac:dyDescent="0.3">
      <c r="A544" s="132"/>
      <c r="B544" s="132"/>
      <c r="C544" s="132"/>
      <c r="D544" s="132"/>
    </row>
    <row r="545" spans="1:4" x14ac:dyDescent="0.3">
      <c r="A545" s="132"/>
      <c r="B545" s="132"/>
      <c r="C545" s="132"/>
      <c r="D545" s="132"/>
    </row>
    <row r="546" spans="1:4" x14ac:dyDescent="0.3">
      <c r="A546" s="132"/>
      <c r="B546" s="132"/>
      <c r="C546" s="132"/>
      <c r="D546" s="132"/>
    </row>
    <row r="547" spans="1:4" x14ac:dyDescent="0.3">
      <c r="A547" s="132"/>
      <c r="B547" s="132"/>
      <c r="C547" s="132"/>
      <c r="D547" s="132"/>
    </row>
    <row r="548" spans="1:4" x14ac:dyDescent="0.3">
      <c r="A548" s="132"/>
      <c r="B548" s="132"/>
      <c r="C548" s="132"/>
      <c r="D548" s="132"/>
    </row>
    <row r="549" spans="1:4" x14ac:dyDescent="0.3">
      <c r="A549" s="132"/>
      <c r="B549" s="132"/>
      <c r="C549" s="132"/>
      <c r="D549" s="132"/>
    </row>
    <row r="550" spans="1:4" x14ac:dyDescent="0.3">
      <c r="A550" s="132"/>
      <c r="B550" s="132"/>
      <c r="C550" s="132"/>
      <c r="D550" s="132"/>
    </row>
    <row r="551" spans="1:4" x14ac:dyDescent="0.3">
      <c r="A551" s="132"/>
      <c r="B551" s="132"/>
      <c r="C551" s="132"/>
      <c r="D551" s="132"/>
    </row>
    <row r="552" spans="1:4" x14ac:dyDescent="0.3">
      <c r="A552" s="132"/>
      <c r="B552" s="132"/>
      <c r="C552" s="132"/>
      <c r="D552" s="132"/>
    </row>
    <row r="553" spans="1:4" x14ac:dyDescent="0.3">
      <c r="A553" s="132"/>
      <c r="B553" s="132"/>
      <c r="C553" s="132"/>
      <c r="D553" s="132"/>
    </row>
    <row r="554" spans="1:4" x14ac:dyDescent="0.3">
      <c r="A554" s="132"/>
      <c r="B554" s="132"/>
      <c r="C554" s="132"/>
      <c r="D554" s="132"/>
    </row>
    <row r="555" spans="1:4" x14ac:dyDescent="0.3">
      <c r="A555" s="132"/>
      <c r="B555" s="132"/>
      <c r="C555" s="132"/>
      <c r="D555" s="132"/>
    </row>
    <row r="556" spans="1:4" x14ac:dyDescent="0.3">
      <c r="A556" s="132"/>
      <c r="B556" s="132"/>
      <c r="C556" s="132"/>
      <c r="D556" s="132"/>
    </row>
    <row r="557" spans="1:4" x14ac:dyDescent="0.3">
      <c r="A557" s="132"/>
      <c r="B557" s="132"/>
      <c r="C557" s="132"/>
      <c r="D557" s="132"/>
    </row>
    <row r="558" spans="1:4" x14ac:dyDescent="0.3">
      <c r="A558" s="132"/>
      <c r="B558" s="132"/>
      <c r="C558" s="132"/>
      <c r="D558" s="132"/>
    </row>
    <row r="559" spans="1:4" x14ac:dyDescent="0.3">
      <c r="A559" s="132"/>
      <c r="B559" s="132"/>
      <c r="C559" s="132"/>
      <c r="D559" s="132"/>
    </row>
    <row r="560" spans="1:4" x14ac:dyDescent="0.3">
      <c r="A560" s="132"/>
      <c r="B560" s="132"/>
      <c r="C560" s="132"/>
      <c r="D560" s="132"/>
    </row>
    <row r="561" spans="1:4" x14ac:dyDescent="0.3">
      <c r="A561" s="132"/>
      <c r="B561" s="132"/>
      <c r="C561" s="132"/>
      <c r="D561" s="132"/>
    </row>
    <row r="562" spans="1:4" x14ac:dyDescent="0.3">
      <c r="A562" s="132"/>
      <c r="B562" s="132"/>
      <c r="C562" s="132"/>
      <c r="D562" s="132"/>
    </row>
    <row r="563" spans="1:4" x14ac:dyDescent="0.3">
      <c r="A563" s="132"/>
      <c r="B563" s="132"/>
      <c r="C563" s="132"/>
      <c r="D563" s="132"/>
    </row>
    <row r="564" spans="1:4" x14ac:dyDescent="0.3">
      <c r="A564" s="132"/>
      <c r="B564" s="132"/>
      <c r="C564" s="132"/>
      <c r="D564" s="132"/>
    </row>
    <row r="565" spans="1:4" x14ac:dyDescent="0.3">
      <c r="A565" s="132"/>
      <c r="B565" s="132"/>
      <c r="C565" s="132"/>
      <c r="D565" s="132"/>
    </row>
    <row r="566" spans="1:4" x14ac:dyDescent="0.3">
      <c r="A566" s="132"/>
      <c r="B566" s="132"/>
      <c r="C566" s="132"/>
      <c r="D566" s="132"/>
    </row>
    <row r="567" spans="1:4" x14ac:dyDescent="0.3">
      <c r="A567" s="132"/>
      <c r="B567" s="132"/>
      <c r="C567" s="132"/>
      <c r="D567" s="132"/>
    </row>
    <row r="568" spans="1:4" x14ac:dyDescent="0.3">
      <c r="A568" s="132"/>
      <c r="B568" s="132"/>
      <c r="C568" s="132"/>
      <c r="D568" s="132"/>
    </row>
    <row r="569" spans="1:4" x14ac:dyDescent="0.3">
      <c r="A569" s="132"/>
      <c r="B569" s="132"/>
      <c r="C569" s="132"/>
      <c r="D569" s="132"/>
    </row>
    <row r="570" spans="1:4" x14ac:dyDescent="0.3">
      <c r="A570" s="132"/>
      <c r="B570" s="132"/>
      <c r="C570" s="132"/>
      <c r="D570" s="132"/>
    </row>
    <row r="571" spans="1:4" x14ac:dyDescent="0.3">
      <c r="A571" s="132"/>
      <c r="B571" s="132"/>
      <c r="C571" s="132"/>
      <c r="D571" s="132"/>
    </row>
    <row r="572" spans="1:4" x14ac:dyDescent="0.3">
      <c r="A572" s="132"/>
      <c r="B572" s="132"/>
      <c r="C572" s="132"/>
      <c r="D572" s="132"/>
    </row>
    <row r="573" spans="1:4" x14ac:dyDescent="0.3">
      <c r="A573" s="132"/>
      <c r="B573" s="132"/>
      <c r="C573" s="132"/>
      <c r="D573" s="132"/>
    </row>
    <row r="574" spans="1:4" x14ac:dyDescent="0.3">
      <c r="A574" s="132"/>
      <c r="B574" s="132"/>
      <c r="C574" s="132"/>
      <c r="D574" s="132"/>
    </row>
    <row r="575" spans="1:4" x14ac:dyDescent="0.3">
      <c r="A575" s="132"/>
      <c r="B575" s="132"/>
      <c r="C575" s="132"/>
      <c r="D575" s="132"/>
    </row>
    <row r="576" spans="1:4" x14ac:dyDescent="0.3">
      <c r="A576" s="132"/>
      <c r="B576" s="132"/>
      <c r="C576" s="132"/>
      <c r="D576" s="132"/>
    </row>
    <row r="577" spans="1:4" x14ac:dyDescent="0.3">
      <c r="A577" s="132"/>
      <c r="B577" s="132"/>
      <c r="C577" s="132"/>
      <c r="D577" s="132"/>
    </row>
    <row r="578" spans="1:4" x14ac:dyDescent="0.3">
      <c r="A578" s="132"/>
      <c r="B578" s="132"/>
      <c r="C578" s="132"/>
      <c r="D578" s="132"/>
    </row>
    <row r="579" spans="1:4" x14ac:dyDescent="0.3">
      <c r="A579" s="132"/>
      <c r="B579" s="132"/>
      <c r="C579" s="132"/>
      <c r="D579" s="132"/>
    </row>
    <row r="580" spans="1:4" x14ac:dyDescent="0.3">
      <c r="A580" s="132"/>
      <c r="B580" s="132"/>
      <c r="C580" s="132"/>
      <c r="D580" s="132"/>
    </row>
    <row r="581" spans="1:4" x14ac:dyDescent="0.3">
      <c r="A581" s="132"/>
      <c r="B581" s="132"/>
      <c r="C581" s="132"/>
      <c r="D581" s="132"/>
    </row>
    <row r="582" spans="1:4" x14ac:dyDescent="0.3">
      <c r="A582" s="132"/>
      <c r="B582" s="132"/>
      <c r="C582" s="132"/>
      <c r="D582" s="132"/>
    </row>
    <row r="583" spans="1:4" x14ac:dyDescent="0.3">
      <c r="A583" s="132"/>
      <c r="B583" s="132"/>
      <c r="C583" s="132"/>
      <c r="D583" s="132"/>
    </row>
    <row r="584" spans="1:4" x14ac:dyDescent="0.3">
      <c r="A584" s="132"/>
      <c r="B584" s="132"/>
      <c r="C584" s="132"/>
      <c r="D584" s="132"/>
    </row>
    <row r="585" spans="1:4" x14ac:dyDescent="0.3">
      <c r="A585" s="132"/>
      <c r="B585" s="132"/>
      <c r="C585" s="132"/>
      <c r="D585" s="132"/>
    </row>
    <row r="586" spans="1:4" x14ac:dyDescent="0.3">
      <c r="A586" s="132"/>
      <c r="B586" s="132"/>
      <c r="C586" s="132"/>
      <c r="D586" s="132"/>
    </row>
    <row r="587" spans="1:4" x14ac:dyDescent="0.3">
      <c r="A587" s="132"/>
      <c r="B587" s="132"/>
      <c r="C587" s="132"/>
      <c r="D587" s="132"/>
    </row>
    <row r="588" spans="1:4" x14ac:dyDescent="0.3">
      <c r="A588" s="132"/>
      <c r="B588" s="132"/>
      <c r="C588" s="132"/>
      <c r="D588" s="132"/>
    </row>
    <row r="589" spans="1:4" x14ac:dyDescent="0.3">
      <c r="A589" s="132"/>
      <c r="B589" s="132"/>
      <c r="C589" s="132"/>
      <c r="D589" s="132"/>
    </row>
    <row r="590" spans="1:4" x14ac:dyDescent="0.3">
      <c r="A590" s="132"/>
      <c r="B590" s="132"/>
      <c r="C590" s="132"/>
      <c r="D590" s="132"/>
    </row>
    <row r="591" spans="1:4" x14ac:dyDescent="0.3">
      <c r="A591" s="132"/>
      <c r="B591" s="132"/>
      <c r="C591" s="132"/>
      <c r="D591" s="132"/>
    </row>
    <row r="592" spans="1:4" x14ac:dyDescent="0.3">
      <c r="A592" s="132"/>
      <c r="B592" s="132"/>
      <c r="C592" s="132"/>
      <c r="D592" s="132"/>
    </row>
    <row r="593" spans="1:4" x14ac:dyDescent="0.3">
      <c r="A593" s="132"/>
      <c r="B593" s="132"/>
      <c r="C593" s="132"/>
      <c r="D593" s="132"/>
    </row>
    <row r="594" spans="1:4" x14ac:dyDescent="0.3">
      <c r="A594" s="132"/>
      <c r="B594" s="132"/>
      <c r="C594" s="132"/>
      <c r="D594" s="132"/>
    </row>
    <row r="595" spans="1:4" x14ac:dyDescent="0.3">
      <c r="A595" s="132"/>
      <c r="B595" s="132"/>
      <c r="C595" s="132"/>
      <c r="D595" s="132"/>
    </row>
    <row r="596" spans="1:4" x14ac:dyDescent="0.3">
      <c r="A596" s="132"/>
      <c r="B596" s="132"/>
      <c r="C596" s="132"/>
      <c r="D596" s="132"/>
    </row>
    <row r="597" spans="1:4" x14ac:dyDescent="0.3">
      <c r="A597" s="132"/>
      <c r="B597" s="132"/>
      <c r="C597" s="132"/>
      <c r="D597" s="132"/>
    </row>
    <row r="598" spans="1:4" x14ac:dyDescent="0.3">
      <c r="A598" s="132"/>
      <c r="B598" s="132"/>
      <c r="C598" s="132"/>
      <c r="D598" s="132"/>
    </row>
    <row r="599" spans="1:4" x14ac:dyDescent="0.3">
      <c r="A599" s="132"/>
      <c r="B599" s="132"/>
      <c r="C599" s="132"/>
      <c r="D599" s="132"/>
    </row>
    <row r="600" spans="1:4" x14ac:dyDescent="0.3">
      <c r="A600" s="132"/>
      <c r="B600" s="132"/>
      <c r="C600" s="132"/>
      <c r="D600" s="132"/>
    </row>
    <row r="601" spans="1:4" x14ac:dyDescent="0.3">
      <c r="A601" s="132"/>
      <c r="B601" s="132"/>
      <c r="C601" s="132"/>
      <c r="D601" s="132"/>
    </row>
    <row r="602" spans="1:4" x14ac:dyDescent="0.3">
      <c r="A602" s="132"/>
      <c r="B602" s="132"/>
      <c r="C602" s="132"/>
      <c r="D602" s="132"/>
    </row>
    <row r="603" spans="1:4" x14ac:dyDescent="0.3">
      <c r="A603" s="132"/>
      <c r="B603" s="132"/>
      <c r="C603" s="132"/>
      <c r="D603" s="132"/>
    </row>
    <row r="604" spans="1:4" x14ac:dyDescent="0.3">
      <c r="A604" s="132"/>
      <c r="B604" s="132"/>
      <c r="C604" s="132"/>
      <c r="D604" s="132"/>
    </row>
    <row r="605" spans="1:4" x14ac:dyDescent="0.3">
      <c r="A605" s="132"/>
      <c r="B605" s="132"/>
      <c r="C605" s="132"/>
      <c r="D605" s="132"/>
    </row>
    <row r="606" spans="1:4" x14ac:dyDescent="0.3">
      <c r="A606" s="132"/>
      <c r="B606" s="132"/>
      <c r="C606" s="132"/>
      <c r="D606" s="132"/>
    </row>
    <row r="607" spans="1:4" x14ac:dyDescent="0.3">
      <c r="A607" s="132"/>
      <c r="B607" s="132"/>
      <c r="C607" s="132"/>
      <c r="D607" s="132"/>
    </row>
    <row r="608" spans="1:4" x14ac:dyDescent="0.3">
      <c r="A608" s="132"/>
      <c r="B608" s="132"/>
      <c r="C608" s="132"/>
      <c r="D608" s="132"/>
    </row>
    <row r="609" spans="1:4" x14ac:dyDescent="0.3">
      <c r="A609" s="132"/>
      <c r="B609" s="132"/>
      <c r="C609" s="132"/>
      <c r="D609" s="132"/>
    </row>
    <row r="610" spans="1:4" x14ac:dyDescent="0.3">
      <c r="A610" s="132"/>
      <c r="B610" s="132"/>
      <c r="C610" s="132"/>
      <c r="D610" s="132"/>
    </row>
    <row r="611" spans="1:4" x14ac:dyDescent="0.3">
      <c r="A611" s="132"/>
      <c r="B611" s="132"/>
      <c r="C611" s="132"/>
      <c r="D611" s="132"/>
    </row>
    <row r="612" spans="1:4" x14ac:dyDescent="0.3">
      <c r="A612" s="132"/>
      <c r="B612" s="132"/>
      <c r="C612" s="132"/>
      <c r="D612" s="132"/>
    </row>
    <row r="613" spans="1:4" x14ac:dyDescent="0.3">
      <c r="A613" s="132"/>
      <c r="B613" s="132"/>
      <c r="C613" s="132"/>
      <c r="D613" s="132"/>
    </row>
    <row r="614" spans="1:4" x14ac:dyDescent="0.3">
      <c r="A614" s="132"/>
      <c r="B614" s="132"/>
      <c r="C614" s="132"/>
      <c r="D614" s="132"/>
    </row>
    <row r="615" spans="1:4" x14ac:dyDescent="0.3">
      <c r="A615" s="132"/>
      <c r="B615" s="132"/>
      <c r="C615" s="132"/>
      <c r="D615" s="132"/>
    </row>
    <row r="616" spans="1:4" x14ac:dyDescent="0.3">
      <c r="A616" s="132"/>
      <c r="B616" s="132"/>
      <c r="C616" s="132"/>
      <c r="D616" s="132"/>
    </row>
    <row r="617" spans="1:4" x14ac:dyDescent="0.3">
      <c r="A617" s="132"/>
      <c r="B617" s="132"/>
      <c r="C617" s="132"/>
      <c r="D617" s="132"/>
    </row>
    <row r="618" spans="1:4" x14ac:dyDescent="0.3">
      <c r="A618" s="132"/>
      <c r="B618" s="132"/>
      <c r="C618" s="132"/>
      <c r="D618" s="132"/>
    </row>
    <row r="619" spans="1:4" x14ac:dyDescent="0.3">
      <c r="A619" s="132"/>
      <c r="B619" s="132"/>
      <c r="C619" s="132"/>
      <c r="D619" s="132"/>
    </row>
    <row r="620" spans="1:4" x14ac:dyDescent="0.3">
      <c r="A620" s="132"/>
      <c r="B620" s="132"/>
      <c r="C620" s="132"/>
      <c r="D620" s="132"/>
    </row>
    <row r="621" spans="1:4" x14ac:dyDescent="0.3">
      <c r="A621" s="132"/>
      <c r="B621" s="132"/>
      <c r="C621" s="132"/>
      <c r="D621" s="132"/>
    </row>
    <row r="622" spans="1:4" x14ac:dyDescent="0.3">
      <c r="A622" s="132"/>
      <c r="B622" s="132"/>
      <c r="C622" s="132"/>
      <c r="D622" s="132"/>
    </row>
    <row r="623" spans="1:4" x14ac:dyDescent="0.3">
      <c r="A623" s="132"/>
      <c r="B623" s="132"/>
      <c r="C623" s="132"/>
      <c r="D623" s="132"/>
    </row>
    <row r="624" spans="1:4" x14ac:dyDescent="0.3">
      <c r="A624" s="132"/>
      <c r="B624" s="132"/>
      <c r="C624" s="132"/>
      <c r="D624" s="132"/>
    </row>
    <row r="625" spans="1:4" x14ac:dyDescent="0.3">
      <c r="A625" s="132"/>
      <c r="B625" s="132"/>
      <c r="C625" s="132"/>
      <c r="D625" s="132"/>
    </row>
    <row r="626" spans="1:4" x14ac:dyDescent="0.3">
      <c r="A626" s="132"/>
      <c r="B626" s="132"/>
      <c r="C626" s="132"/>
      <c r="D626" s="132"/>
    </row>
    <row r="627" spans="1:4" x14ac:dyDescent="0.3">
      <c r="A627" s="132"/>
      <c r="B627" s="132"/>
      <c r="C627" s="132"/>
      <c r="D627" s="132"/>
    </row>
    <row r="628" spans="1:4" x14ac:dyDescent="0.3">
      <c r="A628" s="132"/>
      <c r="B628" s="132"/>
      <c r="C628" s="132"/>
      <c r="D628" s="132"/>
    </row>
    <row r="629" spans="1:4" x14ac:dyDescent="0.3">
      <c r="A629" s="132"/>
      <c r="B629" s="132"/>
      <c r="C629" s="132"/>
      <c r="D629" s="132"/>
    </row>
    <row r="630" spans="1:4" x14ac:dyDescent="0.3">
      <c r="A630" s="132"/>
      <c r="B630" s="132"/>
      <c r="C630" s="132"/>
      <c r="D630" s="132"/>
    </row>
  </sheetData>
  <sheetProtection sheet="1" objects="1" scenarios="1"/>
  <mergeCells count="7">
    <mergeCell ref="B36:D36"/>
    <mergeCell ref="B32:D32"/>
    <mergeCell ref="B2:C2"/>
    <mergeCell ref="A1:D1"/>
    <mergeCell ref="B34:D34"/>
    <mergeCell ref="B35:D35"/>
    <mergeCell ref="B33:D33"/>
  </mergeCells>
  <phoneticPr fontId="1" type="noConversion"/>
  <pageMargins left="0.75" right="0.25" top="0.5" bottom="0.5" header="0.5" footer="0.5"/>
  <pageSetup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G50"/>
  <sheetViews>
    <sheetView topLeftCell="C1" zoomScaleNormal="100" zoomScaleSheetLayoutView="100" workbookViewId="0">
      <selection activeCell="E9" sqref="E9"/>
    </sheetView>
  </sheetViews>
  <sheetFormatPr defaultRowHeight="14" x14ac:dyDescent="0.3"/>
  <cols>
    <col min="1" max="1" width="6.1796875" style="93" customWidth="1"/>
    <col min="2" max="2" width="52.7265625" style="93" customWidth="1"/>
    <col min="3" max="3" width="18" style="116" customWidth="1"/>
    <col min="4" max="4" width="14.453125" style="116" customWidth="1"/>
    <col min="5" max="5" width="17.26953125" style="184" customWidth="1"/>
    <col min="6" max="6" width="15.7265625" style="184" customWidth="1"/>
    <col min="7" max="7" width="9" style="184" customWidth="1"/>
    <col min="8" max="8" width="46.1796875" style="93" customWidth="1"/>
    <col min="9" max="9" width="72.26953125" style="93" customWidth="1"/>
    <col min="10" max="49" width="8.7265625" style="93"/>
    <col min="50" max="52" width="10.1796875" style="93" bestFit="1" customWidth="1"/>
    <col min="53" max="53" width="8.7265625" style="93"/>
    <col min="54" max="54" width="35.54296875" style="93" customWidth="1"/>
    <col min="55" max="55" width="18.26953125" style="93" customWidth="1"/>
    <col min="56" max="56" width="18.7265625" style="93" customWidth="1"/>
    <col min="57" max="57" width="20.453125" style="93" customWidth="1"/>
    <col min="58" max="58" width="17.453125" style="93" customWidth="1"/>
    <col min="59" max="59" width="41.26953125" style="93" customWidth="1"/>
    <col min="60" max="16384" width="8.7265625" style="93"/>
  </cols>
  <sheetData>
    <row r="1" spans="1:59" ht="49.5" customHeight="1" thickBot="1" x14ac:dyDescent="0.35">
      <c r="A1" s="311" t="s">
        <v>75</v>
      </c>
      <c r="B1" s="311"/>
      <c r="C1" s="311"/>
      <c r="D1" s="311"/>
      <c r="E1" s="311"/>
      <c r="F1" s="311"/>
      <c r="G1" s="299"/>
      <c r="H1" s="185" t="s">
        <v>163</v>
      </c>
      <c r="I1" s="92"/>
      <c r="AA1" s="155" t="s">
        <v>11</v>
      </c>
      <c r="AB1" s="155" t="s">
        <v>11</v>
      </c>
      <c r="AC1" s="155" t="s">
        <v>11</v>
      </c>
      <c r="AD1" s="155" t="s">
        <v>11</v>
      </c>
      <c r="AE1" s="155" t="s">
        <v>11</v>
      </c>
      <c r="BA1" s="310" t="s">
        <v>75</v>
      </c>
      <c r="BB1" s="310"/>
      <c r="BC1" s="310"/>
      <c r="BD1" s="310"/>
      <c r="BE1" s="310"/>
      <c r="BF1" s="310"/>
      <c r="BG1" s="156" t="s">
        <v>163</v>
      </c>
    </row>
    <row r="2" spans="1:59" ht="79.5" customHeight="1" thickBot="1" x14ac:dyDescent="0.35">
      <c r="A2" s="186" t="s">
        <v>187</v>
      </c>
      <c r="B2" s="187" t="s">
        <v>72</v>
      </c>
      <c r="C2" s="188" t="s">
        <v>73</v>
      </c>
      <c r="D2" s="188" t="s">
        <v>191</v>
      </c>
      <c r="E2" s="189" t="s">
        <v>74</v>
      </c>
      <c r="F2" s="189" t="s">
        <v>2</v>
      </c>
      <c r="G2" s="190" t="s">
        <v>188</v>
      </c>
      <c r="H2" s="191" t="s">
        <v>11</v>
      </c>
      <c r="I2" s="92"/>
      <c r="AA2" s="93" t="s">
        <v>134</v>
      </c>
      <c r="AB2" s="93" t="s">
        <v>135</v>
      </c>
      <c r="AC2" s="93" t="s">
        <v>136</v>
      </c>
      <c r="AD2" s="93" t="s">
        <v>137</v>
      </c>
      <c r="AE2" s="93" t="s">
        <v>138</v>
      </c>
      <c r="BA2" s="157" t="s">
        <v>187</v>
      </c>
      <c r="BB2" s="158" t="s">
        <v>72</v>
      </c>
      <c r="BC2" s="159" t="s">
        <v>73</v>
      </c>
      <c r="BD2" s="158" t="s">
        <v>132</v>
      </c>
      <c r="BE2" s="160" t="s">
        <v>74</v>
      </c>
      <c r="BF2" s="161" t="s">
        <v>3</v>
      </c>
      <c r="BG2" s="162" t="s">
        <v>164</v>
      </c>
    </row>
    <row r="3" spans="1:59" ht="18" customHeight="1" x14ac:dyDescent="0.3">
      <c r="A3" s="192">
        <v>1</v>
      </c>
      <c r="B3" s="193" t="str">
        <f>IF(ISERROR(BB3)," ",(IF(ISBLANK(BB3)," ",BB3)))</f>
        <v xml:space="preserve"> </v>
      </c>
      <c r="C3" s="194" t="str">
        <f>IF(ISERROR(BC3)," ",(IF(ISBLANK(BC3)," ",BC3)))</f>
        <v xml:space="preserve"> </v>
      </c>
      <c r="D3" s="194" t="str">
        <f>IF(ISERROR(BD3)," ",(IF(ISBLANK(BD3)," ",BD3)))</f>
        <v xml:space="preserve"> </v>
      </c>
      <c r="E3" s="195" t="str">
        <f>IF(ISERROR(BE3)," ",(IF(ISBLANK(BE3)," ",BE3)))</f>
        <v xml:space="preserve"> </v>
      </c>
      <c r="F3" s="195" t="str">
        <f>IF(ISERROR(BF3)," ",(IF(ISBLANK(BF3)," ",BF3)))</f>
        <v xml:space="preserve"> </v>
      </c>
      <c r="G3" s="196" t="str">
        <f>IF(H3="first","first",(IF(H3="red","red",(IF(H3="blue","blue",(IF(H3="purple","purple",(IF(H3="last","last"," ")))))))))</f>
        <v xml:space="preserve"> </v>
      </c>
      <c r="H3" s="49"/>
      <c r="I3" s="92"/>
      <c r="AX3" s="93">
        <f>IF(AZ3=1,1,0)</f>
        <v>1</v>
      </c>
      <c r="AY3" s="93" t="e">
        <f>IF(ERROR.TYPE(AZ3)=7,1,2)</f>
        <v>#N/A</v>
      </c>
      <c r="AZ3" s="93">
        <f>IF(ERROR.TYPE(BB3)=3,1,2)</f>
        <v>1</v>
      </c>
      <c r="BA3" s="163">
        <v>1</v>
      </c>
      <c r="BB3" s="164" t="e">
        <f>DGET('Wsht 2'!$A$4:$D$32,2,'Wsht 2'!P$1:P$2)</f>
        <v>#VALUE!</v>
      </c>
      <c r="BC3" s="165" t="e">
        <f>DGET('Wsht 2'!$A$4:$D$32,3,'Wsht 2'!P$1:P$2)</f>
        <v>#VALUE!</v>
      </c>
      <c r="BD3" s="165" t="e">
        <f>BC3</f>
        <v>#VALUE!</v>
      </c>
      <c r="BE3" s="166" t="e">
        <f>DGET('Wsht 2'!$A$4:$D$32,4,'Wsht 2'!P$1:P$2)</f>
        <v>#VALUE!</v>
      </c>
      <c r="BF3" s="167" t="e">
        <f>BE3</f>
        <v>#VALUE!</v>
      </c>
      <c r="BG3" s="168"/>
    </row>
    <row r="4" spans="1:59" ht="18" customHeight="1" x14ac:dyDescent="0.3">
      <c r="A4" s="197">
        <v>2</v>
      </c>
      <c r="B4" s="198" t="str">
        <f t="shared" ref="B4:B26" si="0">IF(ISERROR(BB4)," ",(IF(ISBLANK(BB4)," ",BB4)))</f>
        <v xml:space="preserve"> </v>
      </c>
      <c r="C4" s="36" t="str">
        <f t="shared" ref="C4:C26" si="1">IF(ISERROR(BC4)," ",(IF(ISBLANK(BC4)," ",BC4)))</f>
        <v xml:space="preserve"> </v>
      </c>
      <c r="D4" s="36" t="str">
        <f t="shared" ref="D4:D26" si="2">IF(ISERROR(BD4)," ",(IF(ISBLANK(BD4)," ",BD4)))</f>
        <v xml:space="preserve"> </v>
      </c>
      <c r="E4" s="199" t="str">
        <f t="shared" ref="E4:E26" si="3">IF(ISERROR(BE4)," ",(IF(ISBLANK(BE4)," ",BE4)))</f>
        <v xml:space="preserve"> </v>
      </c>
      <c r="F4" s="199" t="str">
        <f t="shared" ref="F4:F26" si="4">IF(ISERROR(BF4)," ",(IF(ISBLANK(BF4)," ",BF4)))</f>
        <v xml:space="preserve"> </v>
      </c>
      <c r="G4" s="196" t="str">
        <f t="shared" ref="G4:G26" si="5">IF(H4="first","first",(IF(H4="red","red",(IF(H4="blue","blue",(IF(H4="purple","purple",(IF(H4="last","last"," ")))))))))</f>
        <v xml:space="preserve"> </v>
      </c>
      <c r="H4" s="50"/>
      <c r="I4" s="92"/>
      <c r="AZ4" s="93">
        <v>2</v>
      </c>
      <c r="BA4" s="163">
        <v>2</v>
      </c>
      <c r="BB4" s="164" t="e">
        <f>DGET('Wsht 2'!$A$4:$D$32,2,'Wsht 2'!Q$1:Q$2)</f>
        <v>#VALUE!</v>
      </c>
      <c r="BC4" s="165" t="e">
        <f>DGET('Wsht 2'!$A$4:$D$32,3,'Wsht 2'!Q$1:Q$2)</f>
        <v>#VALUE!</v>
      </c>
      <c r="BD4" s="165" t="e">
        <f>BC4+BD3</f>
        <v>#VALUE!</v>
      </c>
      <c r="BE4" s="166" t="e">
        <f>DGET('Wsht 2'!$A$4:$D$32,4,'Wsht 2'!Q$1:Q$2)</f>
        <v>#VALUE!</v>
      </c>
      <c r="BF4" s="167" t="e">
        <f>BE4+BF3</f>
        <v>#VALUE!</v>
      </c>
      <c r="BG4" s="169"/>
    </row>
    <row r="5" spans="1:59" ht="18" customHeight="1" x14ac:dyDescent="0.3">
      <c r="A5" s="197">
        <v>3</v>
      </c>
      <c r="B5" s="198" t="str">
        <f t="shared" si="0"/>
        <v xml:space="preserve"> </v>
      </c>
      <c r="C5" s="36" t="str">
        <f t="shared" si="1"/>
        <v xml:space="preserve"> </v>
      </c>
      <c r="D5" s="36" t="str">
        <f t="shared" si="2"/>
        <v xml:space="preserve"> </v>
      </c>
      <c r="E5" s="199" t="str">
        <f t="shared" si="3"/>
        <v xml:space="preserve"> </v>
      </c>
      <c r="F5" s="199" t="str">
        <f t="shared" si="4"/>
        <v xml:space="preserve"> </v>
      </c>
      <c r="G5" s="196" t="str">
        <f t="shared" si="5"/>
        <v xml:space="preserve"> </v>
      </c>
      <c r="H5" s="90"/>
      <c r="I5" s="92"/>
      <c r="AZ5" s="93">
        <v>3</v>
      </c>
      <c r="BA5" s="163">
        <v>3</v>
      </c>
      <c r="BB5" s="164" t="e">
        <f>DGET('Wsht 2'!$A$4:$D$32,2,'Wsht 2'!R$1:R$2)</f>
        <v>#VALUE!</v>
      </c>
      <c r="BC5" s="165" t="e">
        <f>DGET('Wsht 2'!$A$4:$D$32,3,'Wsht 2'!R$1:R$2)</f>
        <v>#VALUE!</v>
      </c>
      <c r="BD5" s="165" t="e">
        <f t="shared" ref="BD5:BD26" si="6">BC5+BD4</f>
        <v>#VALUE!</v>
      </c>
      <c r="BE5" s="166" t="e">
        <f>DGET('Wsht 2'!$A$4:$D$32,4,'Wsht 2'!R$1:R$2)</f>
        <v>#VALUE!</v>
      </c>
      <c r="BF5" s="167" t="e">
        <f t="shared" ref="BF5:BF26" si="7">BE5+BF4</f>
        <v>#VALUE!</v>
      </c>
      <c r="BG5" s="169"/>
    </row>
    <row r="6" spans="1:59" ht="18" customHeight="1" x14ac:dyDescent="0.3">
      <c r="A6" s="197">
        <v>4</v>
      </c>
      <c r="B6" s="198" t="str">
        <f t="shared" si="0"/>
        <v xml:space="preserve"> </v>
      </c>
      <c r="C6" s="36" t="str">
        <f t="shared" si="1"/>
        <v xml:space="preserve"> </v>
      </c>
      <c r="D6" s="36" t="str">
        <f t="shared" si="2"/>
        <v xml:space="preserve"> </v>
      </c>
      <c r="E6" s="199" t="str">
        <f t="shared" si="3"/>
        <v xml:space="preserve"> </v>
      </c>
      <c r="F6" s="199" t="str">
        <f t="shared" si="4"/>
        <v xml:space="preserve"> </v>
      </c>
      <c r="G6" s="196" t="str">
        <f t="shared" si="5"/>
        <v xml:space="preserve"> </v>
      </c>
      <c r="H6" s="50"/>
      <c r="I6" s="92"/>
      <c r="AZ6" s="93">
        <v>4</v>
      </c>
      <c r="BA6" s="163">
        <v>4</v>
      </c>
      <c r="BB6" s="164" t="e">
        <f>DGET('Wsht 2'!$A$4:$D$32,2,'Wsht 2'!S$1:S$2)</f>
        <v>#VALUE!</v>
      </c>
      <c r="BC6" s="165" t="e">
        <f>DGET('Wsht 2'!$A$4:$D$32,3,'Wsht 2'!S$1:S$2)</f>
        <v>#VALUE!</v>
      </c>
      <c r="BD6" s="165" t="e">
        <f t="shared" si="6"/>
        <v>#VALUE!</v>
      </c>
      <c r="BE6" s="166" t="e">
        <f>DGET('Wsht 2'!$A$4:$D$32,4,'Wsht 2'!S$1:S$2)</f>
        <v>#VALUE!</v>
      </c>
      <c r="BF6" s="167" t="e">
        <f t="shared" si="7"/>
        <v>#VALUE!</v>
      </c>
      <c r="BG6" s="169"/>
    </row>
    <row r="7" spans="1:59" ht="18" customHeight="1" x14ac:dyDescent="0.3">
      <c r="A7" s="197">
        <v>5</v>
      </c>
      <c r="B7" s="198" t="str">
        <f t="shared" si="0"/>
        <v xml:space="preserve"> </v>
      </c>
      <c r="C7" s="36" t="str">
        <f t="shared" si="1"/>
        <v xml:space="preserve"> </v>
      </c>
      <c r="D7" s="36" t="str">
        <f t="shared" si="2"/>
        <v xml:space="preserve"> </v>
      </c>
      <c r="E7" s="199" t="str">
        <f t="shared" si="3"/>
        <v xml:space="preserve"> </v>
      </c>
      <c r="F7" s="199" t="str">
        <f t="shared" si="4"/>
        <v xml:space="preserve"> </v>
      </c>
      <c r="G7" s="196" t="str">
        <f t="shared" si="5"/>
        <v xml:space="preserve"> </v>
      </c>
      <c r="H7" s="50"/>
      <c r="I7" s="92"/>
      <c r="AZ7" s="93">
        <v>5</v>
      </c>
      <c r="BA7" s="163">
        <v>5</v>
      </c>
      <c r="BB7" s="164" t="e">
        <f>DGET('Wsht 2'!$A$4:$D$32,2,'Wsht 2'!T$1:T$2)</f>
        <v>#VALUE!</v>
      </c>
      <c r="BC7" s="165" t="e">
        <f>DGET('Wsht 2'!$A$4:$D$32,3,'Wsht 2'!T$1:T$2)</f>
        <v>#VALUE!</v>
      </c>
      <c r="BD7" s="165" t="e">
        <f t="shared" si="6"/>
        <v>#VALUE!</v>
      </c>
      <c r="BE7" s="166" t="e">
        <f>DGET('Wsht 2'!$A$4:$D$32,4,'Wsht 2'!T$1:T$2)</f>
        <v>#VALUE!</v>
      </c>
      <c r="BF7" s="167" t="e">
        <f t="shared" si="7"/>
        <v>#VALUE!</v>
      </c>
      <c r="BG7" s="169"/>
    </row>
    <row r="8" spans="1:59" ht="18" customHeight="1" x14ac:dyDescent="0.3">
      <c r="A8" s="197">
        <v>6</v>
      </c>
      <c r="B8" s="198" t="str">
        <f t="shared" si="0"/>
        <v xml:space="preserve"> </v>
      </c>
      <c r="C8" s="36" t="str">
        <f t="shared" si="1"/>
        <v xml:space="preserve"> </v>
      </c>
      <c r="D8" s="36" t="str">
        <f t="shared" si="2"/>
        <v xml:space="preserve"> </v>
      </c>
      <c r="E8" s="199" t="str">
        <f t="shared" si="3"/>
        <v xml:space="preserve"> </v>
      </c>
      <c r="F8" s="199" t="str">
        <f t="shared" si="4"/>
        <v xml:space="preserve"> </v>
      </c>
      <c r="G8" s="196" t="str">
        <f t="shared" si="5"/>
        <v xml:space="preserve"> </v>
      </c>
      <c r="H8" s="90"/>
      <c r="I8" s="92"/>
      <c r="AZ8" s="93">
        <v>6</v>
      </c>
      <c r="BA8" s="163">
        <v>6</v>
      </c>
      <c r="BB8" s="164" t="e">
        <f>DGET('Wsht 2'!$A$4:$D$32,2,'Wsht 2'!U$1:U$2)</f>
        <v>#VALUE!</v>
      </c>
      <c r="BC8" s="165" t="e">
        <f>DGET('Wsht 2'!$A$4:$D$32,3,'Wsht 2'!U$1:U$2)</f>
        <v>#VALUE!</v>
      </c>
      <c r="BD8" s="165" t="e">
        <f t="shared" si="6"/>
        <v>#VALUE!</v>
      </c>
      <c r="BE8" s="166" t="e">
        <f>DGET('Wsht 2'!$A$4:$D$32,4,'Wsht 2'!U$1:U$2)</f>
        <v>#VALUE!</v>
      </c>
      <c r="BF8" s="167" t="e">
        <f t="shared" si="7"/>
        <v>#VALUE!</v>
      </c>
      <c r="BG8" s="169"/>
    </row>
    <row r="9" spans="1:59" ht="18" customHeight="1" x14ac:dyDescent="0.3">
      <c r="A9" s="197">
        <v>7</v>
      </c>
      <c r="B9" s="198" t="str">
        <f t="shared" si="0"/>
        <v xml:space="preserve"> </v>
      </c>
      <c r="C9" s="36" t="str">
        <f t="shared" si="1"/>
        <v xml:space="preserve"> </v>
      </c>
      <c r="D9" s="36" t="str">
        <f t="shared" si="2"/>
        <v xml:space="preserve"> </v>
      </c>
      <c r="E9" s="199" t="str">
        <f t="shared" si="3"/>
        <v xml:space="preserve"> </v>
      </c>
      <c r="F9" s="199" t="str">
        <f t="shared" si="4"/>
        <v xml:space="preserve"> </v>
      </c>
      <c r="G9" s="196" t="str">
        <f t="shared" si="5"/>
        <v xml:space="preserve"> </v>
      </c>
      <c r="H9" s="50"/>
      <c r="I9" s="92"/>
      <c r="AZ9" s="93">
        <v>7</v>
      </c>
      <c r="BA9" s="163">
        <v>7</v>
      </c>
      <c r="BB9" s="164" t="e">
        <f>DGET('Wsht 2'!$A$4:$D$32,2,'Wsht 2'!V$1:V$2)</f>
        <v>#VALUE!</v>
      </c>
      <c r="BC9" s="165" t="e">
        <f>DGET('Wsht 2'!$A$4:$D$32,3,'Wsht 2'!V$1:V$2)</f>
        <v>#VALUE!</v>
      </c>
      <c r="BD9" s="165" t="e">
        <f t="shared" si="6"/>
        <v>#VALUE!</v>
      </c>
      <c r="BE9" s="166" t="e">
        <f>DGET('Wsht 2'!$A$4:$D$32,4,'Wsht 2'!V$1:V$2)</f>
        <v>#VALUE!</v>
      </c>
      <c r="BF9" s="167" t="e">
        <f t="shared" si="7"/>
        <v>#VALUE!</v>
      </c>
      <c r="BG9" s="169"/>
    </row>
    <row r="10" spans="1:59" ht="18" customHeight="1" x14ac:dyDescent="0.3">
      <c r="A10" s="197">
        <v>8</v>
      </c>
      <c r="B10" s="198" t="str">
        <f t="shared" si="0"/>
        <v xml:space="preserve"> </v>
      </c>
      <c r="C10" s="36" t="str">
        <f t="shared" si="1"/>
        <v xml:space="preserve"> </v>
      </c>
      <c r="D10" s="36" t="str">
        <f t="shared" si="2"/>
        <v xml:space="preserve"> </v>
      </c>
      <c r="E10" s="199" t="str">
        <f t="shared" si="3"/>
        <v xml:space="preserve"> </v>
      </c>
      <c r="F10" s="199" t="str">
        <f t="shared" si="4"/>
        <v xml:space="preserve"> </v>
      </c>
      <c r="G10" s="196" t="str">
        <f t="shared" si="5"/>
        <v xml:space="preserve"> </v>
      </c>
      <c r="H10" s="90"/>
      <c r="I10" s="92"/>
      <c r="AZ10" s="93">
        <v>8</v>
      </c>
      <c r="BA10" s="163">
        <v>8</v>
      </c>
      <c r="BB10" s="164" t="e">
        <f>DGET('Wsht 2'!$A$4:$D$32,2,'Wsht 2'!W$1:W$2)</f>
        <v>#VALUE!</v>
      </c>
      <c r="BC10" s="165" t="e">
        <f>DGET('Wsht 2'!$A$4:$D$32,3,'Wsht 2'!W$1:W$2)</f>
        <v>#VALUE!</v>
      </c>
      <c r="BD10" s="165" t="e">
        <f t="shared" si="6"/>
        <v>#VALUE!</v>
      </c>
      <c r="BE10" s="166" t="e">
        <f>DGET('Wsht 2'!$A$4:$D$32,4,'Wsht 2'!W$1:W$2)</f>
        <v>#VALUE!</v>
      </c>
      <c r="BF10" s="167" t="e">
        <f t="shared" si="7"/>
        <v>#VALUE!</v>
      </c>
      <c r="BG10" s="169"/>
    </row>
    <row r="11" spans="1:59" ht="18" customHeight="1" x14ac:dyDescent="0.3">
      <c r="A11" s="197">
        <v>9</v>
      </c>
      <c r="B11" s="198" t="str">
        <f t="shared" si="0"/>
        <v xml:space="preserve"> </v>
      </c>
      <c r="C11" s="36" t="str">
        <f t="shared" si="1"/>
        <v xml:space="preserve"> </v>
      </c>
      <c r="D11" s="36" t="str">
        <f t="shared" si="2"/>
        <v xml:space="preserve"> </v>
      </c>
      <c r="E11" s="199" t="str">
        <f t="shared" si="3"/>
        <v xml:space="preserve"> </v>
      </c>
      <c r="F11" s="199" t="str">
        <f t="shared" si="4"/>
        <v xml:space="preserve"> </v>
      </c>
      <c r="G11" s="196" t="str">
        <f t="shared" si="5"/>
        <v xml:space="preserve"> </v>
      </c>
      <c r="H11" s="50"/>
      <c r="I11" s="92"/>
      <c r="AZ11" s="93">
        <v>9</v>
      </c>
      <c r="BA11" s="163">
        <v>9</v>
      </c>
      <c r="BB11" s="164" t="e">
        <f>DGET('Wsht 2'!$A$4:$D$32,2,'Wsht 2'!X$1:X$2)</f>
        <v>#VALUE!</v>
      </c>
      <c r="BC11" s="165" t="e">
        <f>DGET('Wsht 2'!$A$4:$D$32,3,'Wsht 2'!X$1:X$2)</f>
        <v>#VALUE!</v>
      </c>
      <c r="BD11" s="165" t="e">
        <f t="shared" si="6"/>
        <v>#VALUE!</v>
      </c>
      <c r="BE11" s="166" t="e">
        <f>DGET('Wsht 2'!$A$4:$D$32,4,'Wsht 2'!X$1:X$2)</f>
        <v>#VALUE!</v>
      </c>
      <c r="BF11" s="167" t="e">
        <f t="shared" si="7"/>
        <v>#VALUE!</v>
      </c>
      <c r="BG11" s="169"/>
    </row>
    <row r="12" spans="1:59" ht="18" customHeight="1" x14ac:dyDescent="0.3">
      <c r="A12" s="197">
        <v>10</v>
      </c>
      <c r="B12" s="198" t="str">
        <f t="shared" si="0"/>
        <v xml:space="preserve"> </v>
      </c>
      <c r="C12" s="36" t="str">
        <f t="shared" si="1"/>
        <v xml:space="preserve"> </v>
      </c>
      <c r="D12" s="36" t="str">
        <f t="shared" si="2"/>
        <v xml:space="preserve"> </v>
      </c>
      <c r="E12" s="199" t="str">
        <f t="shared" si="3"/>
        <v xml:space="preserve"> </v>
      </c>
      <c r="F12" s="199" t="str">
        <f t="shared" si="4"/>
        <v xml:space="preserve"> </v>
      </c>
      <c r="G12" s="196" t="str">
        <f t="shared" si="5"/>
        <v xml:space="preserve"> </v>
      </c>
      <c r="H12" s="50"/>
      <c r="I12" s="92"/>
      <c r="AZ12" s="93">
        <v>10</v>
      </c>
      <c r="BA12" s="163">
        <v>10</v>
      </c>
      <c r="BB12" s="164" t="e">
        <f>DGET('Wsht 2'!$A$4:$D$32,2,'Wsht 2'!Y$1:Y$2)</f>
        <v>#VALUE!</v>
      </c>
      <c r="BC12" s="165" t="e">
        <f>DGET('Wsht 2'!$A$4:$D$32,3,'Wsht 2'!Y$1:Y$2)</f>
        <v>#VALUE!</v>
      </c>
      <c r="BD12" s="165" t="e">
        <f t="shared" si="6"/>
        <v>#VALUE!</v>
      </c>
      <c r="BE12" s="166" t="e">
        <f>DGET('Wsht 2'!$A$4:$D$32,4,'Wsht 2'!Y$1:Y$2)</f>
        <v>#VALUE!</v>
      </c>
      <c r="BF12" s="167" t="e">
        <f t="shared" si="7"/>
        <v>#VALUE!</v>
      </c>
      <c r="BG12" s="169"/>
    </row>
    <row r="13" spans="1:59" ht="18" customHeight="1" x14ac:dyDescent="0.3">
      <c r="A13" s="197">
        <v>11</v>
      </c>
      <c r="B13" s="198" t="str">
        <f t="shared" si="0"/>
        <v xml:space="preserve"> </v>
      </c>
      <c r="C13" s="36" t="str">
        <f t="shared" si="1"/>
        <v xml:space="preserve"> </v>
      </c>
      <c r="D13" s="36" t="str">
        <f t="shared" si="2"/>
        <v xml:space="preserve"> </v>
      </c>
      <c r="E13" s="199" t="str">
        <f t="shared" si="3"/>
        <v xml:space="preserve"> </v>
      </c>
      <c r="F13" s="199" t="str">
        <f t="shared" si="4"/>
        <v xml:space="preserve"> </v>
      </c>
      <c r="G13" s="196" t="str">
        <f t="shared" si="5"/>
        <v xml:space="preserve"> </v>
      </c>
      <c r="H13" s="50"/>
      <c r="I13" s="92"/>
      <c r="AZ13" s="93">
        <v>11</v>
      </c>
      <c r="BA13" s="163">
        <v>11</v>
      </c>
      <c r="BB13" s="164" t="e">
        <f>DGET('Wsht 2'!$A$4:$D$32,2,'Wsht 2'!Z$1:Z$2)</f>
        <v>#VALUE!</v>
      </c>
      <c r="BC13" s="165" t="e">
        <f>DGET('Wsht 2'!$A$4:$D$32,3,'Wsht 2'!Z$1:Z$2)</f>
        <v>#VALUE!</v>
      </c>
      <c r="BD13" s="165" t="e">
        <f t="shared" si="6"/>
        <v>#VALUE!</v>
      </c>
      <c r="BE13" s="166" t="e">
        <f>DGET('Wsht 2'!$A$4:$D$32,4,'Wsht 2'!Z$1:Z$2)</f>
        <v>#VALUE!</v>
      </c>
      <c r="BF13" s="167" t="e">
        <f t="shared" si="7"/>
        <v>#VALUE!</v>
      </c>
      <c r="BG13" s="169"/>
    </row>
    <row r="14" spans="1:59" ht="18" customHeight="1" x14ac:dyDescent="0.3">
      <c r="A14" s="197">
        <v>12</v>
      </c>
      <c r="B14" s="198" t="str">
        <f t="shared" si="0"/>
        <v xml:space="preserve"> </v>
      </c>
      <c r="C14" s="36" t="str">
        <f t="shared" si="1"/>
        <v xml:space="preserve"> </v>
      </c>
      <c r="D14" s="36" t="str">
        <f t="shared" si="2"/>
        <v xml:space="preserve"> </v>
      </c>
      <c r="E14" s="199" t="str">
        <f t="shared" si="3"/>
        <v xml:space="preserve"> </v>
      </c>
      <c r="F14" s="199" t="str">
        <f t="shared" si="4"/>
        <v xml:space="preserve"> </v>
      </c>
      <c r="G14" s="196" t="str">
        <f t="shared" si="5"/>
        <v xml:space="preserve"> </v>
      </c>
      <c r="H14" s="50"/>
      <c r="I14" s="92"/>
      <c r="AZ14" s="93">
        <v>12</v>
      </c>
      <c r="BA14" s="163">
        <v>12</v>
      </c>
      <c r="BB14" s="164" t="e">
        <f>DGET('Wsht 2'!$A$4:$D$32,2,'Wsht 2'!AA$1:AA$2)</f>
        <v>#VALUE!</v>
      </c>
      <c r="BC14" s="165" t="e">
        <f>DGET('Wsht 2'!$A$4:$D$32,3,'Wsht 2'!AA$1:AA$2)</f>
        <v>#VALUE!</v>
      </c>
      <c r="BD14" s="165" t="e">
        <f t="shared" si="6"/>
        <v>#VALUE!</v>
      </c>
      <c r="BE14" s="166" t="e">
        <f>DGET('Wsht 2'!$A$4:$D$32,4,'Wsht 2'!AA$1:AA$2)</f>
        <v>#VALUE!</v>
      </c>
      <c r="BF14" s="167" t="e">
        <f t="shared" si="7"/>
        <v>#VALUE!</v>
      </c>
      <c r="BG14" s="169"/>
    </row>
    <row r="15" spans="1:59" ht="18" customHeight="1" x14ac:dyDescent="0.3">
      <c r="A15" s="197">
        <v>13</v>
      </c>
      <c r="B15" s="198" t="str">
        <f t="shared" si="0"/>
        <v xml:space="preserve"> </v>
      </c>
      <c r="C15" s="36" t="str">
        <f t="shared" si="1"/>
        <v xml:space="preserve"> </v>
      </c>
      <c r="D15" s="36" t="str">
        <f t="shared" si="2"/>
        <v xml:space="preserve"> </v>
      </c>
      <c r="E15" s="199" t="str">
        <f t="shared" si="3"/>
        <v xml:space="preserve"> </v>
      </c>
      <c r="F15" s="199" t="str">
        <f t="shared" si="4"/>
        <v xml:space="preserve"> </v>
      </c>
      <c r="G15" s="196" t="str">
        <f t="shared" si="5"/>
        <v xml:space="preserve"> </v>
      </c>
      <c r="H15" s="50"/>
      <c r="I15" s="92"/>
      <c r="AZ15" s="93">
        <v>13</v>
      </c>
      <c r="BA15" s="163">
        <v>13</v>
      </c>
      <c r="BB15" s="164" t="e">
        <f>DGET('Wsht 2'!$A$4:$D$32,2,'Wsht 2'!AB$1:AB$2)</f>
        <v>#VALUE!</v>
      </c>
      <c r="BC15" s="165" t="e">
        <f>DGET('Wsht 2'!$A$4:$D$32,3,'Wsht 2'!AB$1:AB$2)</f>
        <v>#VALUE!</v>
      </c>
      <c r="BD15" s="165" t="e">
        <f t="shared" si="6"/>
        <v>#VALUE!</v>
      </c>
      <c r="BE15" s="166" t="e">
        <f>DGET('Wsht 2'!$A$4:$D$32,4,'Wsht 2'!AB$1:AB$2)</f>
        <v>#VALUE!</v>
      </c>
      <c r="BF15" s="167" t="e">
        <f t="shared" si="7"/>
        <v>#VALUE!</v>
      </c>
      <c r="BG15" s="169"/>
    </row>
    <row r="16" spans="1:59" ht="18" customHeight="1" x14ac:dyDescent="0.3">
      <c r="A16" s="197">
        <v>14</v>
      </c>
      <c r="B16" s="198" t="str">
        <f t="shared" si="0"/>
        <v xml:space="preserve"> </v>
      </c>
      <c r="C16" s="36" t="str">
        <f t="shared" si="1"/>
        <v xml:space="preserve"> </v>
      </c>
      <c r="D16" s="36" t="str">
        <f t="shared" si="2"/>
        <v xml:space="preserve"> </v>
      </c>
      <c r="E16" s="199" t="str">
        <f t="shared" si="3"/>
        <v xml:space="preserve"> </v>
      </c>
      <c r="F16" s="199" t="str">
        <f t="shared" si="4"/>
        <v xml:space="preserve"> </v>
      </c>
      <c r="G16" s="196" t="str">
        <f t="shared" si="5"/>
        <v xml:space="preserve"> </v>
      </c>
      <c r="H16" s="50"/>
      <c r="I16" s="92"/>
      <c r="AZ16" s="93">
        <v>14</v>
      </c>
      <c r="BA16" s="163">
        <v>14</v>
      </c>
      <c r="BB16" s="164" t="e">
        <f>DGET('Wsht 2'!$A$4:$D$32,2,'Wsht 2'!AC$1:AC$2)</f>
        <v>#VALUE!</v>
      </c>
      <c r="BC16" s="165" t="e">
        <f>DGET('Wsht 2'!$A$4:$D$32,3,'Wsht 2'!AC$1:AC$2)</f>
        <v>#VALUE!</v>
      </c>
      <c r="BD16" s="165" t="e">
        <f t="shared" si="6"/>
        <v>#VALUE!</v>
      </c>
      <c r="BE16" s="166" t="e">
        <f>DGET('Wsht 2'!$A$4:$D$32,4,'Wsht 2'!AC$1:AC$2)</f>
        <v>#VALUE!</v>
      </c>
      <c r="BF16" s="167" t="e">
        <f t="shared" si="7"/>
        <v>#VALUE!</v>
      </c>
      <c r="BG16" s="169"/>
    </row>
    <row r="17" spans="1:59" ht="18" customHeight="1" x14ac:dyDescent="0.3">
      <c r="A17" s="197">
        <v>15</v>
      </c>
      <c r="B17" s="198" t="str">
        <f t="shared" si="0"/>
        <v xml:space="preserve"> </v>
      </c>
      <c r="C17" s="36" t="str">
        <f t="shared" si="1"/>
        <v xml:space="preserve"> </v>
      </c>
      <c r="D17" s="36" t="str">
        <f t="shared" si="2"/>
        <v xml:space="preserve"> </v>
      </c>
      <c r="E17" s="199" t="str">
        <f t="shared" si="3"/>
        <v xml:space="preserve"> </v>
      </c>
      <c r="F17" s="199" t="str">
        <f t="shared" si="4"/>
        <v xml:space="preserve"> </v>
      </c>
      <c r="G17" s="196" t="str">
        <f t="shared" si="5"/>
        <v xml:space="preserve"> </v>
      </c>
      <c r="H17" s="50"/>
      <c r="I17" s="92"/>
      <c r="AZ17" s="93">
        <v>15</v>
      </c>
      <c r="BA17" s="163">
        <v>15</v>
      </c>
      <c r="BB17" s="164" t="e">
        <f>DGET('Wsht 2'!$A$4:$D$32,2,'Wsht 2'!AD$1:AD$2)</f>
        <v>#VALUE!</v>
      </c>
      <c r="BC17" s="165" t="e">
        <f>DGET('Wsht 2'!$A$4:$D$32,3,'Wsht 2'!AD$1:AD$2)</f>
        <v>#VALUE!</v>
      </c>
      <c r="BD17" s="165" t="e">
        <f t="shared" si="6"/>
        <v>#VALUE!</v>
      </c>
      <c r="BE17" s="166" t="e">
        <f>DGET('Wsht 2'!$A$4:$D$32,4,'Wsht 2'!AD$1:AD$2)</f>
        <v>#VALUE!</v>
      </c>
      <c r="BF17" s="167" t="e">
        <f t="shared" si="7"/>
        <v>#VALUE!</v>
      </c>
      <c r="BG17" s="169"/>
    </row>
    <row r="18" spans="1:59" ht="18" customHeight="1" x14ac:dyDescent="0.3">
      <c r="A18" s="197">
        <v>16</v>
      </c>
      <c r="B18" s="198" t="str">
        <f t="shared" si="0"/>
        <v xml:space="preserve"> </v>
      </c>
      <c r="C18" s="36" t="str">
        <f t="shared" si="1"/>
        <v xml:space="preserve"> </v>
      </c>
      <c r="D18" s="36" t="str">
        <f t="shared" si="2"/>
        <v xml:space="preserve"> </v>
      </c>
      <c r="E18" s="199" t="str">
        <f t="shared" si="3"/>
        <v xml:space="preserve"> </v>
      </c>
      <c r="F18" s="199" t="str">
        <f t="shared" si="4"/>
        <v xml:space="preserve"> </v>
      </c>
      <c r="G18" s="196" t="str">
        <f t="shared" si="5"/>
        <v xml:space="preserve"> </v>
      </c>
      <c r="H18" s="50"/>
      <c r="I18" s="92"/>
      <c r="AZ18" s="93">
        <v>16</v>
      </c>
      <c r="BA18" s="163">
        <v>16</v>
      </c>
      <c r="BB18" s="164" t="e">
        <f>DGET('Wsht 2'!$A$4:$D$32,2,'Wsht 2'!AE$1:AE$2)</f>
        <v>#VALUE!</v>
      </c>
      <c r="BC18" s="165" t="e">
        <f>DGET('Wsht 2'!$A$4:$D$32,3,'Wsht 2'!AE$1:AE$2)</f>
        <v>#VALUE!</v>
      </c>
      <c r="BD18" s="165" t="e">
        <f t="shared" si="6"/>
        <v>#VALUE!</v>
      </c>
      <c r="BE18" s="166" t="e">
        <f>DGET('Wsht 2'!$A$4:$D$32,4,'Wsht 2'!AE$1:AE$2)</f>
        <v>#VALUE!</v>
      </c>
      <c r="BF18" s="167" t="e">
        <f t="shared" si="7"/>
        <v>#VALUE!</v>
      </c>
      <c r="BG18" s="169"/>
    </row>
    <row r="19" spans="1:59" ht="18" customHeight="1" x14ac:dyDescent="0.3">
      <c r="A19" s="197">
        <v>17</v>
      </c>
      <c r="B19" s="198" t="str">
        <f t="shared" si="0"/>
        <v xml:space="preserve"> </v>
      </c>
      <c r="C19" s="36" t="str">
        <f t="shared" si="1"/>
        <v xml:space="preserve"> </v>
      </c>
      <c r="D19" s="36" t="str">
        <f t="shared" si="2"/>
        <v xml:space="preserve"> </v>
      </c>
      <c r="E19" s="199" t="str">
        <f t="shared" si="3"/>
        <v xml:space="preserve"> </v>
      </c>
      <c r="F19" s="199" t="str">
        <f t="shared" si="4"/>
        <v xml:space="preserve"> </v>
      </c>
      <c r="G19" s="196" t="str">
        <f t="shared" si="5"/>
        <v xml:space="preserve"> </v>
      </c>
      <c r="H19" s="50"/>
      <c r="I19" s="92"/>
      <c r="AZ19" s="93">
        <v>17</v>
      </c>
      <c r="BA19" s="163">
        <v>17</v>
      </c>
      <c r="BB19" s="164" t="e">
        <f>DGET('Wsht 2'!$A$4:$D$32,2,'Wsht 2'!AF$1:AF$2)</f>
        <v>#VALUE!</v>
      </c>
      <c r="BC19" s="165" t="e">
        <f>DGET('Wsht 2'!$A$4:$D$32,3,'Wsht 2'!AF$1:AF$2)</f>
        <v>#VALUE!</v>
      </c>
      <c r="BD19" s="165" t="e">
        <f t="shared" si="6"/>
        <v>#VALUE!</v>
      </c>
      <c r="BE19" s="166" t="e">
        <f>DGET('Wsht 2'!$A$4:$D$32,4,'Wsht 2'!AF$1:AF$2)</f>
        <v>#VALUE!</v>
      </c>
      <c r="BF19" s="167" t="e">
        <f t="shared" si="7"/>
        <v>#VALUE!</v>
      </c>
      <c r="BG19" s="169"/>
    </row>
    <row r="20" spans="1:59" ht="18" customHeight="1" x14ac:dyDescent="0.3">
      <c r="A20" s="197">
        <v>18</v>
      </c>
      <c r="B20" s="198" t="str">
        <f t="shared" si="0"/>
        <v xml:space="preserve"> </v>
      </c>
      <c r="C20" s="36" t="str">
        <f t="shared" si="1"/>
        <v xml:space="preserve"> </v>
      </c>
      <c r="D20" s="36" t="str">
        <f t="shared" si="2"/>
        <v xml:space="preserve"> </v>
      </c>
      <c r="E20" s="199" t="str">
        <f t="shared" si="3"/>
        <v xml:space="preserve"> </v>
      </c>
      <c r="F20" s="199" t="str">
        <f t="shared" si="4"/>
        <v xml:space="preserve"> </v>
      </c>
      <c r="G20" s="196" t="str">
        <f t="shared" si="5"/>
        <v xml:space="preserve"> </v>
      </c>
      <c r="H20" s="50"/>
      <c r="I20" s="92"/>
      <c r="AZ20" s="93">
        <v>18</v>
      </c>
      <c r="BA20" s="163">
        <v>18</v>
      </c>
      <c r="BB20" s="164" t="e">
        <f>DGET('Wsht 2'!$A$4:$D$32,2,'Wsht 2'!AG$1:AG$2)</f>
        <v>#VALUE!</v>
      </c>
      <c r="BC20" s="165" t="e">
        <f>DGET('Wsht 2'!$A$4:$D$32,3,'Wsht 2'!AG$1:AG$2)</f>
        <v>#VALUE!</v>
      </c>
      <c r="BD20" s="165" t="e">
        <f t="shared" si="6"/>
        <v>#VALUE!</v>
      </c>
      <c r="BE20" s="166" t="e">
        <f>DGET('Wsht 2'!$A$4:$D$32,4,'Wsht 2'!AG$1:AG$2)</f>
        <v>#VALUE!</v>
      </c>
      <c r="BF20" s="167" t="e">
        <f t="shared" si="7"/>
        <v>#VALUE!</v>
      </c>
      <c r="BG20" s="169"/>
    </row>
    <row r="21" spans="1:59" ht="18" customHeight="1" x14ac:dyDescent="0.3">
      <c r="A21" s="197">
        <v>19</v>
      </c>
      <c r="B21" s="198" t="str">
        <f t="shared" si="0"/>
        <v xml:space="preserve"> </v>
      </c>
      <c r="C21" s="36" t="str">
        <f t="shared" si="1"/>
        <v xml:space="preserve"> </v>
      </c>
      <c r="D21" s="36" t="str">
        <f t="shared" si="2"/>
        <v xml:space="preserve"> </v>
      </c>
      <c r="E21" s="199" t="str">
        <f t="shared" si="3"/>
        <v xml:space="preserve"> </v>
      </c>
      <c r="F21" s="199" t="str">
        <f t="shared" si="4"/>
        <v xml:space="preserve"> </v>
      </c>
      <c r="G21" s="196" t="str">
        <f t="shared" si="5"/>
        <v xml:space="preserve"> </v>
      </c>
      <c r="H21" s="50"/>
      <c r="I21" s="92"/>
      <c r="AZ21" s="93">
        <v>19</v>
      </c>
      <c r="BA21" s="163">
        <v>19</v>
      </c>
      <c r="BB21" s="164" t="e">
        <f>DGET('Wsht 2'!$A$4:$D$32,2,'Wsht 2'!AH$1:AH$2)</f>
        <v>#VALUE!</v>
      </c>
      <c r="BC21" s="165" t="e">
        <f>DGET('Wsht 2'!$A$4:$D$32,3,'Wsht 2'!AH$1:AH$2)</f>
        <v>#VALUE!</v>
      </c>
      <c r="BD21" s="165" t="e">
        <f t="shared" si="6"/>
        <v>#VALUE!</v>
      </c>
      <c r="BE21" s="166" t="e">
        <f>DGET('Wsht 2'!$A$4:$D$32,4,'Wsht 2'!AH$1:AH$2)</f>
        <v>#VALUE!</v>
      </c>
      <c r="BF21" s="167" t="e">
        <f t="shared" si="7"/>
        <v>#VALUE!</v>
      </c>
      <c r="BG21" s="169"/>
    </row>
    <row r="22" spans="1:59" ht="18" customHeight="1" x14ac:dyDescent="0.3">
      <c r="A22" s="197">
        <v>20</v>
      </c>
      <c r="B22" s="198" t="str">
        <f t="shared" si="0"/>
        <v xml:space="preserve"> </v>
      </c>
      <c r="C22" s="36" t="str">
        <f t="shared" si="1"/>
        <v xml:space="preserve"> </v>
      </c>
      <c r="D22" s="36" t="str">
        <f t="shared" si="2"/>
        <v xml:space="preserve"> </v>
      </c>
      <c r="E22" s="199" t="str">
        <f t="shared" si="3"/>
        <v xml:space="preserve"> </v>
      </c>
      <c r="F22" s="199" t="str">
        <f t="shared" si="4"/>
        <v xml:space="preserve"> </v>
      </c>
      <c r="G22" s="196" t="str">
        <f t="shared" si="5"/>
        <v xml:space="preserve"> </v>
      </c>
      <c r="H22" s="50"/>
      <c r="I22" s="92"/>
      <c r="AZ22" s="93">
        <v>20</v>
      </c>
      <c r="BA22" s="163">
        <v>20</v>
      </c>
      <c r="BB22" s="164" t="e">
        <f>DGET('Wsht 2'!$A$4:$D$32,2,'Wsht 2'!AI$1:AI$2)</f>
        <v>#VALUE!</v>
      </c>
      <c r="BC22" s="165" t="e">
        <f>DGET('Wsht 2'!$A$4:$D$32,3,'Wsht 2'!AI$1:AI$2)</f>
        <v>#VALUE!</v>
      </c>
      <c r="BD22" s="165" t="e">
        <f t="shared" si="6"/>
        <v>#VALUE!</v>
      </c>
      <c r="BE22" s="166" t="e">
        <f>DGET('Wsht 2'!$A$4:$D$32,4,'Wsht 2'!AI$1:AI$2)</f>
        <v>#VALUE!</v>
      </c>
      <c r="BF22" s="167" t="e">
        <f t="shared" si="7"/>
        <v>#VALUE!</v>
      </c>
      <c r="BG22" s="169"/>
    </row>
    <row r="23" spans="1:59" ht="18" customHeight="1" x14ac:dyDescent="0.3">
      <c r="A23" s="197">
        <v>21</v>
      </c>
      <c r="B23" s="198" t="str">
        <f t="shared" si="0"/>
        <v xml:space="preserve"> </v>
      </c>
      <c r="C23" s="36" t="str">
        <f t="shared" si="1"/>
        <v xml:space="preserve"> </v>
      </c>
      <c r="D23" s="36" t="str">
        <f t="shared" si="2"/>
        <v xml:space="preserve"> </v>
      </c>
      <c r="E23" s="199" t="str">
        <f t="shared" si="3"/>
        <v xml:space="preserve"> </v>
      </c>
      <c r="F23" s="199" t="str">
        <f t="shared" si="4"/>
        <v xml:space="preserve"> </v>
      </c>
      <c r="G23" s="196" t="str">
        <f t="shared" si="5"/>
        <v xml:space="preserve"> </v>
      </c>
      <c r="H23" s="50"/>
      <c r="I23" s="92"/>
      <c r="AZ23" s="93">
        <v>21</v>
      </c>
      <c r="BA23" s="163">
        <v>21</v>
      </c>
      <c r="BB23" s="164" t="e">
        <f>DGET('Wsht 2'!$A$4:$D$32,2,'Wsht 2'!AJ$1:AJ$2)</f>
        <v>#VALUE!</v>
      </c>
      <c r="BC23" s="165" t="e">
        <f>DGET('Wsht 2'!$A$4:$D$32,3,'Wsht 2'!AJ$1:AJ$2)</f>
        <v>#VALUE!</v>
      </c>
      <c r="BD23" s="165" t="e">
        <f t="shared" si="6"/>
        <v>#VALUE!</v>
      </c>
      <c r="BE23" s="166" t="e">
        <f>DGET('Wsht 2'!$A$4:$D$32,4,'Wsht 2'!AJ$1:AJ$2)</f>
        <v>#VALUE!</v>
      </c>
      <c r="BF23" s="167" t="e">
        <f t="shared" si="7"/>
        <v>#VALUE!</v>
      </c>
      <c r="BG23" s="169"/>
    </row>
    <row r="24" spans="1:59" ht="18" customHeight="1" x14ac:dyDescent="0.3">
      <c r="A24" s="197">
        <v>22</v>
      </c>
      <c r="B24" s="198" t="str">
        <f t="shared" si="0"/>
        <v xml:space="preserve"> </v>
      </c>
      <c r="C24" s="36" t="str">
        <f t="shared" si="1"/>
        <v xml:space="preserve"> </v>
      </c>
      <c r="D24" s="36" t="str">
        <f t="shared" si="2"/>
        <v xml:space="preserve"> </v>
      </c>
      <c r="E24" s="199" t="str">
        <f t="shared" si="3"/>
        <v xml:space="preserve"> </v>
      </c>
      <c r="F24" s="199" t="str">
        <f t="shared" si="4"/>
        <v xml:space="preserve"> </v>
      </c>
      <c r="G24" s="196" t="str">
        <f t="shared" si="5"/>
        <v xml:space="preserve"> </v>
      </c>
      <c r="H24" s="50"/>
      <c r="I24" s="92"/>
      <c r="AZ24" s="93">
        <v>22</v>
      </c>
      <c r="BA24" s="163">
        <v>22</v>
      </c>
      <c r="BB24" s="164" t="e">
        <f>DGET('Wsht 2'!$A$4:$D$32,2,'Wsht 2'!AK$1:AK$2)</f>
        <v>#VALUE!</v>
      </c>
      <c r="BC24" s="165" t="e">
        <f>DGET('Wsht 2'!$A$4:$D$32,3,'Wsht 2'!AK$1:AK$2)</f>
        <v>#VALUE!</v>
      </c>
      <c r="BD24" s="165" t="e">
        <f t="shared" si="6"/>
        <v>#VALUE!</v>
      </c>
      <c r="BE24" s="166" t="e">
        <f>DGET('Wsht 2'!$A$4:$D$32,4,'Wsht 2'!AK$1:AK$2)</f>
        <v>#VALUE!</v>
      </c>
      <c r="BF24" s="167" t="e">
        <f t="shared" si="7"/>
        <v>#VALUE!</v>
      </c>
      <c r="BG24" s="169"/>
    </row>
    <row r="25" spans="1:59" ht="18" customHeight="1" x14ac:dyDescent="0.3">
      <c r="A25" s="197">
        <v>23</v>
      </c>
      <c r="B25" s="198" t="str">
        <f t="shared" si="0"/>
        <v xml:space="preserve"> </v>
      </c>
      <c r="C25" s="36" t="str">
        <f t="shared" si="1"/>
        <v xml:space="preserve"> </v>
      </c>
      <c r="D25" s="36" t="str">
        <f t="shared" si="2"/>
        <v xml:space="preserve"> </v>
      </c>
      <c r="E25" s="199" t="str">
        <f t="shared" si="3"/>
        <v xml:space="preserve"> </v>
      </c>
      <c r="F25" s="199" t="str">
        <f t="shared" si="4"/>
        <v xml:space="preserve"> </v>
      </c>
      <c r="G25" s="196" t="str">
        <f t="shared" si="5"/>
        <v xml:space="preserve"> </v>
      </c>
      <c r="H25" s="50"/>
      <c r="I25" s="92"/>
      <c r="AZ25" s="93">
        <v>23</v>
      </c>
      <c r="BA25" s="163">
        <v>23</v>
      </c>
      <c r="BB25" s="164" t="e">
        <f>DGET('Wsht 2'!$A$4:$D$32,2,'Wsht 2'!AL$1:AL$2)</f>
        <v>#VALUE!</v>
      </c>
      <c r="BC25" s="165" t="e">
        <f>DGET('Wsht 2'!$A$4:$D$32,3,'Wsht 2'!AL$1:AL$2)</f>
        <v>#VALUE!</v>
      </c>
      <c r="BD25" s="165" t="e">
        <f t="shared" si="6"/>
        <v>#VALUE!</v>
      </c>
      <c r="BE25" s="166" t="e">
        <f>DGET('Wsht 2'!$A$4:$D$32,4,'Wsht 2'!AL$1:AL$2)</f>
        <v>#VALUE!</v>
      </c>
      <c r="BF25" s="167" t="e">
        <f t="shared" si="7"/>
        <v>#VALUE!</v>
      </c>
      <c r="BG25" s="169"/>
    </row>
    <row r="26" spans="1:59" ht="18" customHeight="1" thickBot="1" x14ac:dyDescent="0.35">
      <c r="A26" s="200">
        <v>24</v>
      </c>
      <c r="B26" s="201" t="str">
        <f t="shared" si="0"/>
        <v xml:space="preserve"> </v>
      </c>
      <c r="C26" s="38" t="str">
        <f t="shared" si="1"/>
        <v xml:space="preserve"> </v>
      </c>
      <c r="D26" s="38" t="str">
        <f t="shared" si="2"/>
        <v xml:space="preserve"> </v>
      </c>
      <c r="E26" s="202" t="str">
        <f t="shared" si="3"/>
        <v xml:space="preserve"> </v>
      </c>
      <c r="F26" s="202" t="str">
        <f t="shared" si="4"/>
        <v xml:space="preserve"> </v>
      </c>
      <c r="G26" s="203" t="str">
        <f t="shared" si="5"/>
        <v xml:space="preserve"> </v>
      </c>
      <c r="H26" s="51"/>
      <c r="I26" s="92"/>
      <c r="AZ26" s="93">
        <v>24</v>
      </c>
      <c r="BA26" s="170">
        <v>24</v>
      </c>
      <c r="BB26" s="171" t="e">
        <f>DGET('Wsht 2'!$A$4:$D$32,2,'Wsht 2'!AM$1:AM$2)</f>
        <v>#VALUE!</v>
      </c>
      <c r="BC26" s="172" t="e">
        <f>DGET('Wsht 2'!$A$4:$D$32,3,'Wsht 2'!AM$1:AM$2)</f>
        <v>#VALUE!</v>
      </c>
      <c r="BD26" s="172" t="e">
        <f t="shared" si="6"/>
        <v>#VALUE!</v>
      </c>
      <c r="BE26" s="173" t="e">
        <f>DGET('Wsht 2'!$A$4:$D$32,4,'Wsht 2'!AM$1:AM$2)</f>
        <v>#VALUE!</v>
      </c>
      <c r="BF26" s="174" t="e">
        <f t="shared" si="7"/>
        <v>#VALUE!</v>
      </c>
      <c r="BG26" s="175"/>
    </row>
    <row r="27" spans="1:59" x14ac:dyDescent="0.3">
      <c r="A27" s="176"/>
      <c r="B27" s="92"/>
      <c r="C27" s="177"/>
      <c r="D27" s="177"/>
      <c r="E27" s="178"/>
      <c r="F27" s="179"/>
      <c r="G27" s="179"/>
      <c r="H27" s="180"/>
      <c r="I27" s="92"/>
    </row>
    <row r="28" spans="1:59" x14ac:dyDescent="0.3">
      <c r="A28" s="176"/>
      <c r="B28" s="92"/>
      <c r="C28" s="177"/>
      <c r="D28" s="177"/>
      <c r="E28" s="178"/>
      <c r="F28" s="179"/>
      <c r="G28" s="179"/>
      <c r="H28" s="180"/>
      <c r="I28" s="92"/>
    </row>
    <row r="29" spans="1:59" x14ac:dyDescent="0.3">
      <c r="A29" s="176"/>
      <c r="B29" s="92"/>
      <c r="C29" s="115"/>
      <c r="D29" s="115"/>
      <c r="E29" s="181"/>
      <c r="F29" s="182"/>
      <c r="G29" s="182"/>
      <c r="H29" s="92"/>
      <c r="I29" s="92"/>
    </row>
    <row r="30" spans="1:59" ht="147.75" customHeight="1" x14ac:dyDescent="0.3">
      <c r="A30" s="183">
        <v>1</v>
      </c>
      <c r="B30" s="294" t="s">
        <v>10</v>
      </c>
      <c r="C30" s="294"/>
      <c r="D30" s="294"/>
      <c r="E30" s="294"/>
      <c r="F30" s="294"/>
      <c r="G30" s="294"/>
      <c r="H30" s="92"/>
      <c r="I30" s="92"/>
    </row>
    <row r="31" spans="1:59" x14ac:dyDescent="0.3">
      <c r="A31" s="176"/>
      <c r="B31" s="92"/>
      <c r="C31" s="115"/>
      <c r="D31" s="115"/>
      <c r="E31" s="182"/>
      <c r="F31" s="182"/>
      <c r="G31" s="182"/>
      <c r="H31" s="92"/>
      <c r="I31" s="92"/>
    </row>
    <row r="32" spans="1:59" x14ac:dyDescent="0.3">
      <c r="A32" s="176"/>
      <c r="B32" s="92"/>
      <c r="C32" s="115"/>
      <c r="D32" s="115"/>
      <c r="E32" s="182"/>
      <c r="F32" s="182"/>
      <c r="G32" s="182"/>
      <c r="H32" s="92"/>
      <c r="I32" s="92"/>
    </row>
    <row r="33" spans="1:9" ht="167.25" customHeight="1" x14ac:dyDescent="0.3">
      <c r="A33" s="92"/>
      <c r="B33" s="92"/>
      <c r="C33" s="115"/>
      <c r="D33" s="115"/>
      <c r="E33" s="182"/>
      <c r="F33" s="182"/>
      <c r="G33" s="182"/>
      <c r="H33" s="92"/>
      <c r="I33" s="92"/>
    </row>
    <row r="50" spans="3:3" x14ac:dyDescent="0.3">
      <c r="C50" s="116">
        <v>3</v>
      </c>
    </row>
  </sheetData>
  <sheetProtection sheet="1" objects="1" scenarios="1"/>
  <mergeCells count="3">
    <mergeCell ref="BA1:BF1"/>
    <mergeCell ref="A1:G1"/>
    <mergeCell ref="B30:G30"/>
  </mergeCells>
  <phoneticPr fontId="1" type="noConversion"/>
  <pageMargins left="0.5" right="0.25" top="0.5" bottom="0.75" header="0.5" footer="0.5"/>
  <pageSetup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B15"/>
  <sheetViews>
    <sheetView topLeftCell="A3" zoomScaleNormal="100" zoomScaleSheetLayoutView="100" workbookViewId="0">
      <selection activeCell="B4" sqref="B4:F4"/>
    </sheetView>
  </sheetViews>
  <sheetFormatPr defaultRowHeight="14" x14ac:dyDescent="0.3"/>
  <cols>
    <col min="1" max="1" width="8.7265625" style="93"/>
    <col min="2" max="2" width="5" style="93" customWidth="1"/>
    <col min="3" max="3" width="17" style="93" customWidth="1"/>
    <col min="4" max="4" width="22.7265625" style="93" customWidth="1"/>
    <col min="5" max="5" width="21.54296875" style="93" customWidth="1"/>
    <col min="6" max="6" width="26.26953125" style="93" customWidth="1"/>
    <col min="7" max="7" width="46.81640625" style="93" customWidth="1"/>
    <col min="8" max="16384" width="8.7265625" style="93"/>
  </cols>
  <sheetData>
    <row r="1" spans="1:28" ht="44.25" customHeight="1" x14ac:dyDescent="0.3">
      <c r="A1" s="92"/>
      <c r="B1" s="311" t="s">
        <v>76</v>
      </c>
      <c r="C1" s="311"/>
      <c r="D1" s="311"/>
      <c r="E1" s="311"/>
      <c r="F1" s="311"/>
      <c r="G1" s="92"/>
    </row>
    <row r="2" spans="1:28" ht="113" customHeight="1" x14ac:dyDescent="0.3">
      <c r="A2" s="92"/>
      <c r="B2" s="312" t="s">
        <v>25</v>
      </c>
      <c r="C2" s="313"/>
      <c r="D2" s="313"/>
      <c r="E2" s="313"/>
      <c r="F2" s="314"/>
      <c r="G2" s="92"/>
    </row>
    <row r="3" spans="1:28" ht="132" customHeight="1" x14ac:dyDescent="0.3">
      <c r="A3" s="92"/>
      <c r="B3" s="324" t="s">
        <v>272</v>
      </c>
      <c r="C3" s="325"/>
      <c r="D3" s="325"/>
      <c r="E3" s="325"/>
      <c r="F3" s="326"/>
      <c r="G3" s="92"/>
    </row>
    <row r="4" spans="1:28" ht="126" customHeight="1" x14ac:dyDescent="0.3">
      <c r="A4" s="92"/>
      <c r="B4" s="315" t="s">
        <v>4</v>
      </c>
      <c r="C4" s="316"/>
      <c r="D4" s="316"/>
      <c r="E4" s="316"/>
      <c r="F4" s="317"/>
      <c r="G4" s="92"/>
    </row>
    <row r="5" spans="1:28" ht="77" customHeight="1" x14ac:dyDescent="0.3">
      <c r="A5" s="92"/>
      <c r="B5" s="206" t="s">
        <v>48</v>
      </c>
      <c r="C5" s="207" t="s">
        <v>247</v>
      </c>
      <c r="D5" s="207" t="s">
        <v>5</v>
      </c>
      <c r="E5" s="207" t="s">
        <v>184</v>
      </c>
      <c r="F5" s="208" t="s">
        <v>185</v>
      </c>
      <c r="G5" s="92"/>
    </row>
    <row r="6" spans="1:28" ht="33.75" customHeight="1" x14ac:dyDescent="0.3">
      <c r="A6" s="92"/>
      <c r="B6" s="318">
        <v>1</v>
      </c>
      <c r="C6" s="52"/>
      <c r="D6" s="320" t="str">
        <f>IF(ISERROR(DGET('Wsht 3'!$C$2:$H$30,2,'Wsht 3'!AA$1:AA$2))," ",(IF(ISBLANK(DGET('Wsht 3'!$C$2:$H$30,2,'Wsht 3'!AA$1:AA$2))," ",(DGET('Wsht 3'!$C$2:$H$30,2,'Wsht 3'!AA$1:AA$2)))))</f>
        <v xml:space="preserve"> </v>
      </c>
      <c r="E6" s="320" t="str">
        <f>IF(D6=" "," ",D6/12)</f>
        <v xml:space="preserve"> </v>
      </c>
      <c r="F6" s="322" t="str">
        <f>IF(ISERROR(DGET('Wsht 3'!$C$2:$H$30,4,'Wsht 3'!AA$1:AA$2))," ",(IF(ISBLANK(DGET('Wsht 3'!$C$2:$H$30,4,'Wsht 3'!AA$1:AA$2))," ",(DGET('Wsht 3'!$C$2:$H$30,4,'Wsht 3'!AA$1:AA$2)))))</f>
        <v xml:space="preserve"> </v>
      </c>
      <c r="G6" s="92"/>
    </row>
    <row r="7" spans="1:28" ht="13.5" customHeight="1" x14ac:dyDescent="0.25">
      <c r="A7" s="92"/>
      <c r="B7" s="327"/>
      <c r="C7" s="204" t="s">
        <v>39</v>
      </c>
      <c r="D7" s="320"/>
      <c r="E7" s="320"/>
      <c r="F7" s="322"/>
      <c r="G7" s="92"/>
    </row>
    <row r="8" spans="1:28" ht="37" customHeight="1" x14ac:dyDescent="0.3">
      <c r="A8" s="92"/>
      <c r="B8" s="209">
        <v>2</v>
      </c>
      <c r="C8" s="120" t="s">
        <v>30</v>
      </c>
      <c r="D8" s="36" t="str">
        <f>IF(ISERROR(DGET('Wsht 3'!$C$2:$H$30,2,'Wsht 3'!AB$1:AB$2))," ",(IF(ISBLANK(DGET('Wsht 3'!$C$2:$H$30,2,'Wsht 3'!AB$1:AB$2))," ",(DGET('Wsht 3'!$C$2:$H$30,2,'Wsht 3'!AB$1:AB$2)))))</f>
        <v xml:space="preserve"> </v>
      </c>
      <c r="E8" s="36" t="str">
        <f>IF(D8=" "," ",D8/12)</f>
        <v xml:space="preserve"> </v>
      </c>
      <c r="F8" s="210" t="str">
        <f>IF(ISERROR(DGET('Wsht 3'!$C$2:$H$30,4,'Wsht 3'!AB$1:AB$2))," ",(IF(ISBLANK(DGET('Wsht 3'!$C$2:$H$30,4,'Wsht 3'!AB$1:AB$2))," ",(DGET('Wsht 3'!$C$2:$H$30,4,'Wsht 3'!AB$1:AB$2)))))</f>
        <v xml:space="preserve"> </v>
      </c>
      <c r="G8" s="92"/>
    </row>
    <row r="9" spans="1:28" ht="37" customHeight="1" x14ac:dyDescent="0.3">
      <c r="A9" s="92"/>
      <c r="B9" s="209">
        <v>3</v>
      </c>
      <c r="C9" s="120" t="s">
        <v>31</v>
      </c>
      <c r="D9" s="36" t="str">
        <f>IF(ISERROR(DGET('Wsht 3'!$C$2:$H$30,2,'Wsht 3'!AC$1:AC$2))," ",(IF(ISBLANK(DGET('Wsht 3'!$C$2:$H$30,2,'Wsht 3'!AC$1:AC$2))," ",(DGET('Wsht 3'!$C$2:$H$30,2,'Wsht 3'!AC$1:AC$2)))))</f>
        <v xml:space="preserve"> </v>
      </c>
      <c r="E9" s="36" t="str">
        <f>IF(D9=" "," ",D9/12)</f>
        <v xml:space="preserve"> </v>
      </c>
      <c r="F9" s="210" t="str">
        <f>IF(ISERROR(DGET('Wsht 3'!$C$2:$H$30,4,'Wsht 3'!AC$1:AC$2))," ",(IF(ISBLANK(DGET('Wsht 3'!$C$2:$H$30,4,'Wsht 3'!AC$1:AC$2))," ",(DGET('Wsht 3'!$C$2:$H$30,4,'Wsht 3'!AC$1:AC$2)))))</f>
        <v xml:space="preserve"> </v>
      </c>
      <c r="G9" s="92"/>
    </row>
    <row r="10" spans="1:28" ht="37" customHeight="1" x14ac:dyDescent="0.3">
      <c r="A10" s="92"/>
      <c r="B10" s="209">
        <v>4</v>
      </c>
      <c r="C10" s="120" t="s">
        <v>32</v>
      </c>
      <c r="D10" s="36" t="str">
        <f>IF(ISERROR(DGET('Wsht 3'!$C$2:$H$30,2,'Wsht 3'!AD$1:AD$2))," ",(IF(ISBLANK(DGET('Wsht 3'!$C$2:$H$30,2,'Wsht 3'!AD$1:AD$2))," ",(DGET('Wsht 3'!$C$2:$H$30,2,'Wsht 3'!AD$1:AD$2)))))</f>
        <v xml:space="preserve"> </v>
      </c>
      <c r="E10" s="36" t="str">
        <f>IF(D10=" "," ",D10/12)</f>
        <v xml:space="preserve"> </v>
      </c>
      <c r="F10" s="210" t="str">
        <f>IF(ISERROR(DGET('Wsht 3'!$C$2:$H$30,4,'Wsht 3'!AD$1:AD$2))," ",(IF(ISBLANK(DGET('Wsht 3'!$C$2:$H$30,4,'Wsht 3'!AD$1:AD$2))," ",(DGET('Wsht 3'!$C$2:$H$30,4,'Wsht 3'!AD$1:AD$2)))))</f>
        <v xml:space="preserve"> </v>
      </c>
      <c r="G10" s="92"/>
    </row>
    <row r="11" spans="1:28" ht="33.75" customHeight="1" x14ac:dyDescent="0.3">
      <c r="A11" s="92"/>
      <c r="B11" s="318">
        <v>5</v>
      </c>
      <c r="C11" s="52"/>
      <c r="D11" s="320" t="str">
        <f>IF(ISERROR(DGET('Wsht 3'!$C$2:$H$30,2,'Wsht 3'!AE$1:AE$2))," ",(IF(ISBLANK(DGET('Wsht 3'!$C$2:$H$30,2,'Wsht 3'!AE$1:AE$2))," ",(DGET('Wsht 3'!$C$2:$H$30,2,'Wsht 3'!AE$1:AE$2)))))</f>
        <v xml:space="preserve"> </v>
      </c>
      <c r="E11" s="320" t="str">
        <f>IF(D11=" "," ",D11/12)</f>
        <v xml:space="preserve"> </v>
      </c>
      <c r="F11" s="322" t="str">
        <f>IF(ISERROR(DGET('Wsht 3'!$C$2:$H$30,4,'Wsht 3'!AE$1:AE$2))," ",(IF(ISBLANK(DGET('Wsht 3'!$C$2:$H$30,4,'Wsht 3'!AE$1:AE$2))," ",(DGET('Wsht 3'!$C$2:$H$30,4,'Wsht 3'!AE$1:AE$2)))))</f>
        <v xml:space="preserve"> </v>
      </c>
      <c r="G11" s="92"/>
    </row>
    <row r="12" spans="1:28" ht="13.5" customHeight="1" x14ac:dyDescent="0.25">
      <c r="A12" s="92"/>
      <c r="B12" s="319"/>
      <c r="C12" s="205" t="s">
        <v>39</v>
      </c>
      <c r="D12" s="321"/>
      <c r="E12" s="321"/>
      <c r="F12" s="323"/>
      <c r="G12" s="92"/>
      <c r="AB12" s="93" t="s">
        <v>138</v>
      </c>
    </row>
    <row r="13" spans="1:28" ht="231.75" customHeight="1" x14ac:dyDescent="0.3">
      <c r="A13" s="92"/>
      <c r="B13" s="92"/>
      <c r="C13" s="92"/>
      <c r="D13" s="92"/>
      <c r="E13" s="92"/>
      <c r="F13" s="92"/>
      <c r="G13" s="92"/>
    </row>
    <row r="15" spans="1:28" ht="15.75" customHeight="1" x14ac:dyDescent="0.3"/>
  </sheetData>
  <sheetProtection sheet="1" objects="1" scenarios="1"/>
  <mergeCells count="12">
    <mergeCell ref="B1:F1"/>
    <mergeCell ref="B6:B7"/>
    <mergeCell ref="D6:D7"/>
    <mergeCell ref="E6:E7"/>
    <mergeCell ref="F6:F7"/>
    <mergeCell ref="B2:F2"/>
    <mergeCell ref="B4:F4"/>
    <mergeCell ref="B11:B12"/>
    <mergeCell ref="D11:D12"/>
    <mergeCell ref="E11:E12"/>
    <mergeCell ref="F11:F12"/>
    <mergeCell ref="B3:F3"/>
  </mergeCells>
  <phoneticPr fontId="21" type="noConversion"/>
  <pageMargins left="0.75" right="0.5" top="0.5" bottom="0.5"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V20"/>
  <sheetViews>
    <sheetView zoomScaleNormal="100" zoomScaleSheetLayoutView="100" workbookViewId="0">
      <selection activeCell="J5" sqref="J5"/>
    </sheetView>
  </sheetViews>
  <sheetFormatPr defaultRowHeight="14" x14ac:dyDescent="0.3"/>
  <cols>
    <col min="1" max="1" width="7.7265625" style="93" customWidth="1"/>
    <col min="2" max="2" width="8.7265625" style="93"/>
    <col min="3" max="3" width="8.26953125" style="93" customWidth="1"/>
    <col min="4" max="4" width="13" style="93" customWidth="1"/>
    <col min="5" max="5" width="8.7265625" style="93"/>
    <col min="6" max="6" width="8.26953125" style="93" customWidth="1"/>
    <col min="7" max="7" width="14" style="93" customWidth="1"/>
    <col min="8" max="8" width="8.7265625" style="93"/>
    <col min="9" max="9" width="8.26953125" style="93" customWidth="1"/>
    <col min="10" max="10" width="13.7265625" style="93" customWidth="1"/>
    <col min="11" max="11" width="12.453125" style="93" customWidth="1"/>
    <col min="12" max="13" width="8.26953125" style="93" customWidth="1"/>
    <col min="14" max="14" width="65.26953125" style="93" customWidth="1"/>
    <col min="15" max="15" width="8" style="93" customWidth="1"/>
    <col min="16" max="18" width="13.7265625" style="93" customWidth="1"/>
    <col min="19" max="16384" width="8.7265625" style="93"/>
  </cols>
  <sheetData>
    <row r="1" spans="1:22" ht="33.75" customHeight="1" x14ac:dyDescent="0.3">
      <c r="A1" s="335" t="s">
        <v>97</v>
      </c>
      <c r="B1" s="335"/>
      <c r="C1" s="335"/>
      <c r="D1" s="335"/>
      <c r="E1" s="335"/>
      <c r="F1" s="335"/>
      <c r="G1" s="335"/>
      <c r="H1" s="335"/>
      <c r="I1" s="335"/>
      <c r="J1" s="335"/>
      <c r="K1" s="335"/>
      <c r="L1" s="335"/>
      <c r="M1" s="336"/>
      <c r="N1" s="92"/>
    </row>
    <row r="2" spans="1:22" ht="17.25" customHeight="1" x14ac:dyDescent="0.3">
      <c r="A2" s="211"/>
      <c r="B2" s="337" t="s">
        <v>255</v>
      </c>
      <c r="C2" s="338"/>
      <c r="D2" s="339"/>
      <c r="E2" s="337" t="s">
        <v>254</v>
      </c>
      <c r="F2" s="338"/>
      <c r="G2" s="339"/>
      <c r="H2" s="337" t="s">
        <v>253</v>
      </c>
      <c r="I2" s="338"/>
      <c r="J2" s="339"/>
      <c r="K2" s="212"/>
      <c r="L2" s="212"/>
      <c r="M2" s="213"/>
      <c r="N2" s="214"/>
      <c r="O2" s="123"/>
    </row>
    <row r="3" spans="1:22" x14ac:dyDescent="0.3">
      <c r="A3" s="215" t="s">
        <v>66</v>
      </c>
      <c r="B3" s="216" t="s">
        <v>68</v>
      </c>
      <c r="C3" s="217" t="s">
        <v>69</v>
      </c>
      <c r="D3" s="218" t="s">
        <v>70</v>
      </c>
      <c r="E3" s="216" t="s">
        <v>77</v>
      </c>
      <c r="F3" s="217" t="s">
        <v>78</v>
      </c>
      <c r="G3" s="218" t="s">
        <v>79</v>
      </c>
      <c r="H3" s="216" t="s">
        <v>80</v>
      </c>
      <c r="I3" s="217" t="s">
        <v>81</v>
      </c>
      <c r="J3" s="218" t="s">
        <v>82</v>
      </c>
      <c r="K3" s="219" t="s">
        <v>83</v>
      </c>
      <c r="L3" s="220" t="s">
        <v>189</v>
      </c>
      <c r="M3" s="221" t="s">
        <v>201</v>
      </c>
      <c r="N3" s="214"/>
      <c r="O3" s="123"/>
    </row>
    <row r="4" spans="1:22" ht="57" customHeight="1" x14ac:dyDescent="0.3">
      <c r="A4" s="222" t="s">
        <v>84</v>
      </c>
      <c r="B4" s="223" t="s">
        <v>256</v>
      </c>
      <c r="C4" s="120" t="s">
        <v>257</v>
      </c>
      <c r="D4" s="224" t="s">
        <v>258</v>
      </c>
      <c r="E4" s="223" t="s">
        <v>259</v>
      </c>
      <c r="F4" s="120" t="s">
        <v>260</v>
      </c>
      <c r="G4" s="224" t="s">
        <v>261</v>
      </c>
      <c r="H4" s="223" t="s">
        <v>262</v>
      </c>
      <c r="I4" s="120" t="s">
        <v>263</v>
      </c>
      <c r="J4" s="224" t="s">
        <v>264</v>
      </c>
      <c r="K4" s="225" t="s">
        <v>42</v>
      </c>
      <c r="L4" s="340" t="s">
        <v>6</v>
      </c>
      <c r="M4" s="341"/>
      <c r="N4" s="226"/>
      <c r="O4" s="227"/>
      <c r="P4" s="227"/>
      <c r="Q4" s="227"/>
      <c r="R4" s="227"/>
    </row>
    <row r="5" spans="1:22" ht="20.149999999999999" customHeight="1" x14ac:dyDescent="0.3">
      <c r="A5" s="228" t="s">
        <v>85</v>
      </c>
      <c r="B5" s="53"/>
      <c r="C5" s="34">
        <v>16.18</v>
      </c>
      <c r="D5" s="235" t="str">
        <f>IF(B5&gt;0,B5-C5," ")</f>
        <v xml:space="preserve"> </v>
      </c>
      <c r="E5" s="53"/>
      <c r="F5" s="34">
        <v>13.72</v>
      </c>
      <c r="G5" s="235" t="str">
        <f t="shared" ref="G5:G16" si="0">IF(E5&gt;0,E5-C5," ")</f>
        <v xml:space="preserve"> </v>
      </c>
      <c r="H5" s="53"/>
      <c r="I5" s="101">
        <v>16.77</v>
      </c>
      <c r="J5" s="235" t="str">
        <f t="shared" ref="J5:J16" si="1">IF(H5&gt;0,H5-F5," ")</f>
        <v xml:space="preserve"> </v>
      </c>
      <c r="K5" s="55"/>
      <c r="L5" s="236" t="str">
        <f>IF(V5=0," ",(AVERAGE(S5:U5)))</f>
        <v xml:space="preserve"> </v>
      </c>
      <c r="M5" s="237" t="str">
        <f>IF(V5=0," ",(MIN(S5,T5,U5)))</f>
        <v xml:space="preserve"> </v>
      </c>
      <c r="N5" s="229"/>
      <c r="O5" s="230"/>
      <c r="P5" s="231"/>
      <c r="Q5" s="231"/>
      <c r="R5" s="231"/>
      <c r="S5" s="231" t="str">
        <f>IF(D5=0,"--",D5)</f>
        <v xml:space="preserve"> </v>
      </c>
      <c r="T5" s="231" t="str">
        <f>IF(G5=0,"--",G5)</f>
        <v xml:space="preserve"> </v>
      </c>
      <c r="U5" s="231" t="str">
        <f>IF(J5=0,"--",J5)</f>
        <v xml:space="preserve"> </v>
      </c>
      <c r="V5" s="93">
        <f>MAX(S5:U5)</f>
        <v>0</v>
      </c>
    </row>
    <row r="6" spans="1:22" ht="20.149999999999999" customHeight="1" x14ac:dyDescent="0.3">
      <c r="A6" s="228" t="s">
        <v>86</v>
      </c>
      <c r="B6" s="53"/>
      <c r="C6" s="34">
        <v>15.46</v>
      </c>
      <c r="D6" s="235" t="str">
        <f t="shared" ref="D6:D16" si="2">IF(B6&gt;0,B6-C6," ")</f>
        <v xml:space="preserve"> </v>
      </c>
      <c r="E6" s="53"/>
      <c r="F6" s="34">
        <v>13.8</v>
      </c>
      <c r="G6" s="235" t="str">
        <f t="shared" si="0"/>
        <v xml:space="preserve"> </v>
      </c>
      <c r="H6" s="53"/>
      <c r="I6" s="101">
        <v>16.88</v>
      </c>
      <c r="J6" s="235" t="str">
        <f t="shared" si="1"/>
        <v xml:space="preserve"> </v>
      </c>
      <c r="K6" s="55"/>
      <c r="L6" s="236" t="str">
        <f t="shared" ref="L6:L15" si="3">IF(V6=0," ",(AVERAGE(S6:U6)))</f>
        <v xml:space="preserve"> </v>
      </c>
      <c r="M6" s="237" t="str">
        <f t="shared" ref="M6:M15" si="4">IF(V6=0," ",(MIN(S6,T6,U6)))</f>
        <v xml:space="preserve"> </v>
      </c>
      <c r="N6" s="229"/>
      <c r="O6" s="230"/>
      <c r="P6" s="231"/>
      <c r="Q6" s="231"/>
      <c r="R6" s="231"/>
      <c r="S6" s="231" t="str">
        <f t="shared" ref="S6:S16" si="5">IF(D6=0,"--",D6)</f>
        <v xml:space="preserve"> </v>
      </c>
      <c r="T6" s="231" t="str">
        <f t="shared" ref="T6:T16" si="6">IF(G6=0,"--",G6)</f>
        <v xml:space="preserve"> </v>
      </c>
      <c r="U6" s="231" t="str">
        <f t="shared" ref="U6:U16" si="7">IF(J6=0,"--",J6)</f>
        <v xml:space="preserve"> </v>
      </c>
      <c r="V6" s="93">
        <f t="shared" ref="V6:V16" si="8">MAX(S6:U6)</f>
        <v>0</v>
      </c>
    </row>
    <row r="7" spans="1:22" ht="20.149999999999999" customHeight="1" x14ac:dyDescent="0.3">
      <c r="A7" s="228" t="s">
        <v>87</v>
      </c>
      <c r="B7" s="53"/>
      <c r="C7" s="34">
        <v>15.56</v>
      </c>
      <c r="D7" s="235" t="str">
        <f t="shared" si="2"/>
        <v xml:space="preserve"> </v>
      </c>
      <c r="E7" s="53"/>
      <c r="F7" s="34">
        <v>13.74</v>
      </c>
      <c r="G7" s="235" t="str">
        <f t="shared" si="0"/>
        <v xml:space="preserve"> </v>
      </c>
      <c r="H7" s="53"/>
      <c r="I7" s="101">
        <v>15.81</v>
      </c>
      <c r="J7" s="235" t="str">
        <f t="shared" si="1"/>
        <v xml:space="preserve"> </v>
      </c>
      <c r="K7" s="55"/>
      <c r="L7" s="236" t="str">
        <f t="shared" si="3"/>
        <v xml:space="preserve"> </v>
      </c>
      <c r="M7" s="237" t="str">
        <f t="shared" si="4"/>
        <v xml:space="preserve"> </v>
      </c>
      <c r="N7" s="229"/>
      <c r="O7" s="230"/>
      <c r="P7" s="231"/>
      <c r="Q7" s="231"/>
      <c r="R7" s="231"/>
      <c r="S7" s="231" t="str">
        <f t="shared" si="5"/>
        <v xml:space="preserve"> </v>
      </c>
      <c r="T7" s="231" t="str">
        <f t="shared" si="6"/>
        <v xml:space="preserve"> </v>
      </c>
      <c r="U7" s="231" t="str">
        <f t="shared" si="7"/>
        <v xml:space="preserve"> </v>
      </c>
      <c r="V7" s="93">
        <f t="shared" si="8"/>
        <v>0</v>
      </c>
    </row>
    <row r="8" spans="1:22" ht="20.149999999999999" customHeight="1" x14ac:dyDescent="0.3">
      <c r="A8" s="228" t="s">
        <v>88</v>
      </c>
      <c r="B8" s="53"/>
      <c r="C8" s="34">
        <v>15.81</v>
      </c>
      <c r="D8" s="235" t="str">
        <f t="shared" si="2"/>
        <v xml:space="preserve"> </v>
      </c>
      <c r="E8" s="53"/>
      <c r="F8" s="34">
        <v>13.63</v>
      </c>
      <c r="G8" s="235" t="str">
        <f t="shared" si="0"/>
        <v xml:space="preserve"> </v>
      </c>
      <c r="H8" s="53"/>
      <c r="I8" s="101">
        <v>15.22</v>
      </c>
      <c r="J8" s="235" t="str">
        <f t="shared" si="1"/>
        <v xml:space="preserve"> </v>
      </c>
      <c r="K8" s="55"/>
      <c r="L8" s="236" t="str">
        <f t="shared" si="3"/>
        <v xml:space="preserve"> </v>
      </c>
      <c r="M8" s="237" t="str">
        <f t="shared" si="4"/>
        <v xml:space="preserve"> </v>
      </c>
      <c r="N8" s="229"/>
      <c r="O8" s="230"/>
      <c r="P8" s="231"/>
      <c r="Q8" s="231"/>
      <c r="R8" s="231"/>
      <c r="S8" s="231" t="str">
        <f t="shared" si="5"/>
        <v xml:space="preserve"> </v>
      </c>
      <c r="T8" s="231" t="str">
        <f t="shared" si="6"/>
        <v xml:space="preserve"> </v>
      </c>
      <c r="U8" s="231" t="str">
        <f t="shared" si="7"/>
        <v xml:space="preserve"> </v>
      </c>
      <c r="V8" s="93">
        <f t="shared" si="8"/>
        <v>0</v>
      </c>
    </row>
    <row r="9" spans="1:22" ht="20.149999999999999" customHeight="1" x14ac:dyDescent="0.3">
      <c r="A9" s="228" t="s">
        <v>89</v>
      </c>
      <c r="B9" s="53"/>
      <c r="C9" s="34">
        <v>16.190000000000001</v>
      </c>
      <c r="D9" s="235" t="str">
        <f t="shared" si="2"/>
        <v xml:space="preserve"> </v>
      </c>
      <c r="E9" s="53"/>
      <c r="F9" s="34">
        <v>12.76</v>
      </c>
      <c r="G9" s="235" t="str">
        <f t="shared" si="0"/>
        <v xml:space="preserve"> </v>
      </c>
      <c r="H9" s="53"/>
      <c r="I9" s="101">
        <v>15.57</v>
      </c>
      <c r="J9" s="235" t="str">
        <f t="shared" si="1"/>
        <v xml:space="preserve"> </v>
      </c>
      <c r="K9" s="55"/>
      <c r="L9" s="236" t="str">
        <f t="shared" si="3"/>
        <v xml:space="preserve"> </v>
      </c>
      <c r="M9" s="237" t="str">
        <f t="shared" si="4"/>
        <v xml:space="preserve"> </v>
      </c>
      <c r="N9" s="229"/>
      <c r="O9" s="230"/>
      <c r="P9" s="231"/>
      <c r="Q9" s="231"/>
      <c r="R9" s="231"/>
      <c r="S9" s="231" t="str">
        <f t="shared" si="5"/>
        <v xml:space="preserve"> </v>
      </c>
      <c r="T9" s="231" t="str">
        <f t="shared" si="6"/>
        <v xml:space="preserve"> </v>
      </c>
      <c r="U9" s="231" t="str">
        <f t="shared" si="7"/>
        <v xml:space="preserve"> </v>
      </c>
      <c r="V9" s="93">
        <f t="shared" si="8"/>
        <v>0</v>
      </c>
    </row>
    <row r="10" spans="1:22" ht="20.149999999999999" customHeight="1" x14ac:dyDescent="0.3">
      <c r="A10" s="228" t="s">
        <v>90</v>
      </c>
      <c r="B10" s="53"/>
      <c r="C10" s="34">
        <v>16.72</v>
      </c>
      <c r="D10" s="235" t="str">
        <f t="shared" si="2"/>
        <v xml:space="preserve"> </v>
      </c>
      <c r="E10" s="53"/>
      <c r="F10" s="34">
        <v>13.22</v>
      </c>
      <c r="G10" s="235" t="str">
        <f t="shared" si="0"/>
        <v xml:space="preserve"> </v>
      </c>
      <c r="H10" s="53"/>
      <c r="I10" s="101">
        <v>16.440000000000001</v>
      </c>
      <c r="J10" s="235" t="str">
        <f t="shared" si="1"/>
        <v xml:space="preserve"> </v>
      </c>
      <c r="K10" s="55"/>
      <c r="L10" s="236" t="str">
        <f t="shared" si="3"/>
        <v xml:space="preserve"> </v>
      </c>
      <c r="M10" s="237" t="str">
        <f t="shared" si="4"/>
        <v xml:space="preserve"> </v>
      </c>
      <c r="N10" s="229"/>
      <c r="O10" s="230"/>
      <c r="P10" s="231"/>
      <c r="Q10" s="231"/>
      <c r="R10" s="231"/>
      <c r="S10" s="231" t="str">
        <f t="shared" si="5"/>
        <v xml:space="preserve"> </v>
      </c>
      <c r="T10" s="231" t="str">
        <f t="shared" si="6"/>
        <v xml:space="preserve"> </v>
      </c>
      <c r="U10" s="231" t="str">
        <f t="shared" si="7"/>
        <v xml:space="preserve"> </v>
      </c>
      <c r="V10" s="93">
        <f t="shared" si="8"/>
        <v>0</v>
      </c>
    </row>
    <row r="11" spans="1:22" ht="20.149999999999999" customHeight="1" x14ac:dyDescent="0.3">
      <c r="A11" s="228" t="s">
        <v>91</v>
      </c>
      <c r="B11" s="53"/>
      <c r="C11" s="34">
        <v>16.329999999999998</v>
      </c>
      <c r="D11" s="235" t="str">
        <f t="shared" si="2"/>
        <v xml:space="preserve"> </v>
      </c>
      <c r="E11" s="53"/>
      <c r="F11" s="34">
        <v>15.24</v>
      </c>
      <c r="G11" s="235" t="str">
        <f t="shared" si="0"/>
        <v xml:space="preserve"> </v>
      </c>
      <c r="H11" s="53"/>
      <c r="I11" s="101">
        <v>15.45</v>
      </c>
      <c r="J11" s="235" t="str">
        <f t="shared" si="1"/>
        <v xml:space="preserve"> </v>
      </c>
      <c r="K11" s="55"/>
      <c r="L11" s="236" t="str">
        <f t="shared" si="3"/>
        <v xml:space="preserve"> </v>
      </c>
      <c r="M11" s="237" t="str">
        <f t="shared" si="4"/>
        <v xml:space="preserve"> </v>
      </c>
      <c r="N11" s="229"/>
      <c r="O11" s="230"/>
      <c r="P11" s="231"/>
      <c r="Q11" s="231"/>
      <c r="R11" s="231"/>
      <c r="S11" s="231" t="str">
        <f t="shared" si="5"/>
        <v xml:space="preserve"> </v>
      </c>
      <c r="T11" s="231" t="str">
        <f t="shared" si="6"/>
        <v xml:space="preserve"> </v>
      </c>
      <c r="U11" s="231" t="str">
        <f t="shared" si="7"/>
        <v xml:space="preserve"> </v>
      </c>
      <c r="V11" s="93">
        <f t="shared" si="8"/>
        <v>0</v>
      </c>
    </row>
    <row r="12" spans="1:22" ht="20.149999999999999" customHeight="1" x14ac:dyDescent="0.3">
      <c r="A12" s="228" t="s">
        <v>92</v>
      </c>
      <c r="B12" s="53"/>
      <c r="C12" s="34">
        <v>16.27</v>
      </c>
      <c r="D12" s="235" t="str">
        <f t="shared" si="2"/>
        <v xml:space="preserve"> </v>
      </c>
      <c r="E12" s="53"/>
      <c r="F12" s="34">
        <v>16.91</v>
      </c>
      <c r="G12" s="235" t="str">
        <f t="shared" si="0"/>
        <v xml:space="preserve"> </v>
      </c>
      <c r="H12" s="53"/>
      <c r="I12" s="101">
        <v>16.57</v>
      </c>
      <c r="J12" s="235" t="str">
        <f t="shared" si="1"/>
        <v xml:space="preserve"> </v>
      </c>
      <c r="K12" s="55"/>
      <c r="L12" s="236" t="str">
        <f t="shared" si="3"/>
        <v xml:space="preserve"> </v>
      </c>
      <c r="M12" s="237" t="str">
        <f t="shared" si="4"/>
        <v xml:space="preserve"> </v>
      </c>
      <c r="N12" s="229"/>
      <c r="O12" s="230"/>
      <c r="P12" s="231"/>
      <c r="Q12" s="231"/>
      <c r="R12" s="231"/>
      <c r="S12" s="231" t="str">
        <f t="shared" si="5"/>
        <v xml:space="preserve"> </v>
      </c>
      <c r="T12" s="231" t="str">
        <f t="shared" si="6"/>
        <v xml:space="preserve"> </v>
      </c>
      <c r="U12" s="231" t="str">
        <f t="shared" si="7"/>
        <v xml:space="preserve"> </v>
      </c>
      <c r="V12" s="93">
        <f t="shared" si="8"/>
        <v>0</v>
      </c>
    </row>
    <row r="13" spans="1:22" ht="20.149999999999999" customHeight="1" x14ac:dyDescent="0.3">
      <c r="A13" s="228" t="s">
        <v>93</v>
      </c>
      <c r="B13" s="53"/>
      <c r="C13" s="34">
        <v>15.82</v>
      </c>
      <c r="D13" s="235" t="str">
        <f t="shared" si="2"/>
        <v xml:space="preserve"> </v>
      </c>
      <c r="E13" s="53"/>
      <c r="F13" s="34">
        <v>16.39</v>
      </c>
      <c r="G13" s="235" t="str">
        <f t="shared" si="0"/>
        <v xml:space="preserve"> </v>
      </c>
      <c r="H13" s="53"/>
      <c r="I13" s="101">
        <v>16.36</v>
      </c>
      <c r="J13" s="235" t="str">
        <f t="shared" si="1"/>
        <v xml:space="preserve"> </v>
      </c>
      <c r="K13" s="55"/>
      <c r="L13" s="236" t="str">
        <f t="shared" si="3"/>
        <v xml:space="preserve"> </v>
      </c>
      <c r="M13" s="237" t="str">
        <f t="shared" si="4"/>
        <v xml:space="preserve"> </v>
      </c>
      <c r="N13" s="229"/>
      <c r="O13" s="230"/>
      <c r="P13" s="231"/>
      <c r="Q13" s="231"/>
      <c r="R13" s="231"/>
      <c r="S13" s="231" t="str">
        <f t="shared" si="5"/>
        <v xml:space="preserve"> </v>
      </c>
      <c r="T13" s="231" t="str">
        <f t="shared" si="6"/>
        <v xml:space="preserve"> </v>
      </c>
      <c r="U13" s="231" t="str">
        <f t="shared" si="7"/>
        <v xml:space="preserve"> </v>
      </c>
      <c r="V13" s="93">
        <f t="shared" si="8"/>
        <v>0</v>
      </c>
    </row>
    <row r="14" spans="1:22" ht="20.149999999999999" customHeight="1" x14ac:dyDescent="0.3">
      <c r="A14" s="228" t="s">
        <v>94</v>
      </c>
      <c r="B14" s="53"/>
      <c r="C14" s="34">
        <v>15.46</v>
      </c>
      <c r="D14" s="235" t="str">
        <f t="shared" si="2"/>
        <v xml:space="preserve"> </v>
      </c>
      <c r="E14" s="53"/>
      <c r="F14" s="34">
        <v>14.82</v>
      </c>
      <c r="G14" s="235" t="str">
        <f t="shared" si="0"/>
        <v xml:space="preserve"> </v>
      </c>
      <c r="H14" s="53"/>
      <c r="I14" s="101">
        <v>16.690000000000001</v>
      </c>
      <c r="J14" s="235" t="str">
        <f t="shared" si="1"/>
        <v xml:space="preserve"> </v>
      </c>
      <c r="K14" s="55"/>
      <c r="L14" s="236" t="str">
        <f t="shared" si="3"/>
        <v xml:space="preserve"> </v>
      </c>
      <c r="M14" s="237" t="str">
        <f t="shared" si="4"/>
        <v xml:space="preserve"> </v>
      </c>
      <c r="N14" s="229"/>
      <c r="O14" s="230"/>
      <c r="P14" s="231"/>
      <c r="Q14" s="231"/>
      <c r="R14" s="231"/>
      <c r="S14" s="231" t="str">
        <f t="shared" si="5"/>
        <v xml:space="preserve"> </v>
      </c>
      <c r="T14" s="231" t="str">
        <f t="shared" si="6"/>
        <v xml:space="preserve"> </v>
      </c>
      <c r="U14" s="231" t="str">
        <f t="shared" si="7"/>
        <v xml:space="preserve"> </v>
      </c>
      <c r="V14" s="93">
        <f t="shared" si="8"/>
        <v>0</v>
      </c>
    </row>
    <row r="15" spans="1:22" ht="20.149999999999999" customHeight="1" x14ac:dyDescent="0.3">
      <c r="A15" s="228" t="s">
        <v>95</v>
      </c>
      <c r="B15" s="53"/>
      <c r="C15" s="34">
        <v>15.3</v>
      </c>
      <c r="D15" s="235" t="str">
        <f t="shared" si="2"/>
        <v xml:space="preserve"> </v>
      </c>
      <c r="E15" s="53"/>
      <c r="F15" s="34">
        <v>16.760000000000002</v>
      </c>
      <c r="G15" s="235" t="str">
        <f t="shared" si="0"/>
        <v xml:space="preserve"> </v>
      </c>
      <c r="H15" s="53"/>
      <c r="I15" s="101">
        <v>16.88</v>
      </c>
      <c r="J15" s="235" t="str">
        <f t="shared" si="1"/>
        <v xml:space="preserve"> </v>
      </c>
      <c r="K15" s="55"/>
      <c r="L15" s="236" t="str">
        <f t="shared" si="3"/>
        <v xml:space="preserve"> </v>
      </c>
      <c r="M15" s="237" t="str">
        <f t="shared" si="4"/>
        <v xml:space="preserve"> </v>
      </c>
      <c r="N15" s="229"/>
      <c r="O15" s="230"/>
      <c r="P15" s="231"/>
      <c r="Q15" s="231"/>
      <c r="R15" s="231"/>
      <c r="S15" s="231" t="str">
        <f t="shared" si="5"/>
        <v xml:space="preserve"> </v>
      </c>
      <c r="T15" s="231" t="str">
        <f t="shared" si="6"/>
        <v xml:space="preserve"> </v>
      </c>
      <c r="U15" s="231" t="str">
        <f t="shared" si="7"/>
        <v xml:space="preserve"> </v>
      </c>
      <c r="V15" s="93">
        <f t="shared" si="8"/>
        <v>0</v>
      </c>
    </row>
    <row r="16" spans="1:22" ht="20.149999999999999" customHeight="1" x14ac:dyDescent="0.3">
      <c r="A16" s="232" t="s">
        <v>96</v>
      </c>
      <c r="B16" s="54"/>
      <c r="C16" s="233">
        <v>14.44</v>
      </c>
      <c r="D16" s="235" t="str">
        <f t="shared" si="2"/>
        <v xml:space="preserve"> </v>
      </c>
      <c r="E16" s="54"/>
      <c r="F16" s="233">
        <v>17.399999999999999</v>
      </c>
      <c r="G16" s="235" t="str">
        <f t="shared" si="0"/>
        <v xml:space="preserve"> </v>
      </c>
      <c r="H16" s="54"/>
      <c r="I16" s="234">
        <v>15.44</v>
      </c>
      <c r="J16" s="235" t="str">
        <f t="shared" si="1"/>
        <v xml:space="preserve"> </v>
      </c>
      <c r="K16" s="55"/>
      <c r="L16" s="236" t="str">
        <f>IF(V16=0," ",(AVERAGE(S16:U16)))</f>
        <v xml:space="preserve"> </v>
      </c>
      <c r="M16" s="237" t="str">
        <f>IF(V16=0," ",(MIN(S16,T16,U16)))</f>
        <v xml:space="preserve"> </v>
      </c>
      <c r="N16" s="229"/>
      <c r="O16" s="230"/>
      <c r="P16" s="231"/>
      <c r="Q16" s="231"/>
      <c r="R16" s="231"/>
      <c r="S16" s="231" t="str">
        <f t="shared" si="5"/>
        <v xml:space="preserve"> </v>
      </c>
      <c r="T16" s="231" t="str">
        <f t="shared" si="6"/>
        <v xml:space="preserve"> </v>
      </c>
      <c r="U16" s="231" t="str">
        <f t="shared" si="7"/>
        <v xml:space="preserve"> </v>
      </c>
      <c r="V16" s="93">
        <f t="shared" si="8"/>
        <v>0</v>
      </c>
    </row>
    <row r="17" spans="1:14" ht="99" customHeight="1" x14ac:dyDescent="0.3">
      <c r="A17" s="332" t="s">
        <v>273</v>
      </c>
      <c r="B17" s="333"/>
      <c r="C17" s="333"/>
      <c r="D17" s="333"/>
      <c r="E17" s="333"/>
      <c r="F17" s="333"/>
      <c r="G17" s="333"/>
      <c r="H17" s="333"/>
      <c r="I17" s="333"/>
      <c r="J17" s="333"/>
      <c r="K17" s="333"/>
      <c r="L17" s="333"/>
      <c r="M17" s="334"/>
      <c r="N17" s="92"/>
    </row>
    <row r="18" spans="1:14" ht="36" customHeight="1" x14ac:dyDescent="0.3">
      <c r="A18" s="328" t="s">
        <v>12</v>
      </c>
      <c r="B18" s="329"/>
      <c r="C18" s="329"/>
      <c r="D18" s="329"/>
      <c r="E18" s="329"/>
      <c r="F18" s="329"/>
      <c r="G18" s="329"/>
      <c r="H18" s="329"/>
      <c r="I18" s="329"/>
      <c r="J18" s="329"/>
      <c r="K18" s="329"/>
      <c r="L18" s="329"/>
      <c r="M18" s="330"/>
      <c r="N18" s="92"/>
    </row>
    <row r="19" spans="1:14" ht="157.5" customHeight="1" x14ac:dyDescent="0.3">
      <c r="A19" s="331"/>
      <c r="B19" s="331"/>
      <c r="C19" s="331"/>
      <c r="D19" s="331"/>
      <c r="E19" s="331"/>
      <c r="F19" s="331"/>
      <c r="G19" s="331"/>
      <c r="H19" s="331"/>
      <c r="I19" s="331"/>
      <c r="J19" s="331"/>
      <c r="K19" s="331"/>
      <c r="L19" s="331"/>
      <c r="M19" s="331"/>
      <c r="N19" s="92"/>
    </row>
    <row r="20" spans="1:14" x14ac:dyDescent="0.3">
      <c r="A20" s="92"/>
      <c r="B20" s="92"/>
      <c r="C20" s="92"/>
      <c r="D20" s="92"/>
      <c r="E20" s="92"/>
      <c r="F20" s="92"/>
      <c r="G20" s="92"/>
      <c r="H20" s="92"/>
      <c r="I20" s="92"/>
      <c r="J20" s="92"/>
      <c r="K20" s="92"/>
      <c r="L20" s="92"/>
      <c r="M20" s="92"/>
      <c r="N20" s="92"/>
    </row>
  </sheetData>
  <sheetProtection sheet="1" objects="1" scenarios="1"/>
  <mergeCells count="8">
    <mergeCell ref="A18:M18"/>
    <mergeCell ref="A19:M19"/>
    <mergeCell ref="A17:M17"/>
    <mergeCell ref="A1:M1"/>
    <mergeCell ref="B2:D2"/>
    <mergeCell ref="E2:G2"/>
    <mergeCell ref="H2:J2"/>
    <mergeCell ref="L4:M4"/>
  </mergeCells>
  <phoneticPr fontId="21" type="noConversion"/>
  <pageMargins left="0.5" right="0.5" top="0.75" bottom="0.75" header="0.5" footer="0.5"/>
  <pageSetup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30"/>
  <sheetViews>
    <sheetView zoomScaleNormal="100" zoomScaleSheetLayoutView="75" workbookViewId="0">
      <selection activeCell="L2" sqref="L2:M2"/>
    </sheetView>
  </sheetViews>
  <sheetFormatPr defaultRowHeight="14" x14ac:dyDescent="0.3"/>
  <cols>
    <col min="1" max="1" width="5.1796875" style="93" customWidth="1"/>
    <col min="2" max="2" width="3.1796875" style="93" customWidth="1"/>
    <col min="3" max="3" width="9.54296875" style="93" customWidth="1"/>
    <col min="4" max="4" width="4.26953125" style="93" customWidth="1"/>
    <col min="5" max="5" width="9.453125" style="93" customWidth="1"/>
    <col min="6" max="6" width="3.1796875" style="93" customWidth="1"/>
    <col min="7" max="7" width="6.54296875" style="93" customWidth="1"/>
    <col min="8" max="9" width="8.7265625" style="93" customWidth="1"/>
    <col min="10" max="10" width="3.453125" style="93" customWidth="1"/>
    <col min="11" max="11" width="6.54296875" style="93" customWidth="1"/>
    <col min="12" max="13" width="8.81640625" style="93" customWidth="1"/>
    <col min="14" max="14" width="2.54296875" style="93" customWidth="1"/>
    <col min="15" max="16" width="8.26953125" style="93" customWidth="1"/>
    <col min="17" max="17" width="8.81640625" style="93" customWidth="1"/>
    <col min="18" max="18" width="3" style="93" customWidth="1"/>
    <col min="19" max="19" width="7" style="93" customWidth="1"/>
    <col min="20" max="20" width="9.26953125" style="93" customWidth="1"/>
    <col min="21" max="21" width="8.7265625" style="93" customWidth="1"/>
    <col min="22" max="22" width="47" style="93" customWidth="1"/>
    <col min="23" max="23" width="14" style="93" customWidth="1"/>
    <col min="24" max="24" width="14.81640625" style="93" customWidth="1"/>
    <col min="25" max="16384" width="8.7265625" style="93"/>
  </cols>
  <sheetData>
    <row r="1" spans="1:24" s="123" customFormat="1" ht="48.75" customHeight="1" thickBot="1" x14ac:dyDescent="0.35">
      <c r="A1" s="238"/>
      <c r="B1" s="370" t="s">
        <v>123</v>
      </c>
      <c r="C1" s="370"/>
      <c r="D1" s="370"/>
      <c r="E1" s="370"/>
      <c r="F1" s="370"/>
      <c r="G1" s="370"/>
      <c r="H1" s="370"/>
      <c r="I1" s="370"/>
      <c r="J1" s="370"/>
      <c r="K1" s="370"/>
      <c r="L1" s="370"/>
      <c r="M1" s="370"/>
      <c r="N1" s="370"/>
      <c r="O1" s="370"/>
      <c r="P1" s="370"/>
      <c r="Q1" s="370"/>
      <c r="R1" s="370"/>
      <c r="S1" s="370"/>
      <c r="T1" s="371"/>
      <c r="U1" s="372"/>
      <c r="V1" s="238"/>
    </row>
    <row r="2" spans="1:24" s="123" customFormat="1" ht="28.5" customHeight="1" x14ac:dyDescent="0.3">
      <c r="A2" s="238"/>
      <c r="B2" s="384">
        <v>1</v>
      </c>
      <c r="C2" s="387" t="str">
        <f>IF('Wsht 4'!C6=0," ",'Wsht 4'!C6)</f>
        <v xml:space="preserve"> </v>
      </c>
      <c r="D2" s="387"/>
      <c r="E2" s="245" t="str">
        <f>'Wsht 4'!F6</f>
        <v xml:space="preserve"> </v>
      </c>
      <c r="F2" s="386">
        <v>2</v>
      </c>
      <c r="G2" s="246" t="s">
        <v>36</v>
      </c>
      <c r="H2" s="375" t="str">
        <f>'Wsht 4'!F8</f>
        <v xml:space="preserve"> </v>
      </c>
      <c r="I2" s="376"/>
      <c r="J2" s="386">
        <v>3</v>
      </c>
      <c r="K2" s="246" t="s">
        <v>37</v>
      </c>
      <c r="L2" s="375" t="str">
        <f>'Wsht 4'!F9</f>
        <v xml:space="preserve"> </v>
      </c>
      <c r="M2" s="376"/>
      <c r="N2" s="386">
        <v>4</v>
      </c>
      <c r="O2" s="246" t="s">
        <v>38</v>
      </c>
      <c r="P2" s="375" t="str">
        <f>'Wsht 4'!F10</f>
        <v xml:space="preserve"> </v>
      </c>
      <c r="Q2" s="376"/>
      <c r="R2" s="386">
        <v>5</v>
      </c>
      <c r="S2" s="246" t="str">
        <f>IF('Wsht 4'!C11=0," ",'Wsht 4'!C11)</f>
        <v xml:space="preserve"> </v>
      </c>
      <c r="T2" s="375" t="str">
        <f>'Wsht 4'!F11</f>
        <v xml:space="preserve"> </v>
      </c>
      <c r="U2" s="376"/>
      <c r="V2" s="238"/>
    </row>
    <row r="3" spans="1:24" s="123" customFormat="1" ht="17.25" customHeight="1" thickBot="1" x14ac:dyDescent="0.35">
      <c r="A3" s="238"/>
      <c r="B3" s="385"/>
      <c r="C3" s="364" t="s">
        <v>13</v>
      </c>
      <c r="D3" s="365"/>
      <c r="E3" s="366"/>
      <c r="F3" s="385"/>
      <c r="G3" s="364" t="s">
        <v>33</v>
      </c>
      <c r="H3" s="365"/>
      <c r="I3" s="366"/>
      <c r="J3" s="385"/>
      <c r="K3" s="364" t="s">
        <v>34</v>
      </c>
      <c r="L3" s="365"/>
      <c r="M3" s="366"/>
      <c r="N3" s="385"/>
      <c r="O3" s="364" t="s">
        <v>35</v>
      </c>
      <c r="P3" s="365"/>
      <c r="Q3" s="366"/>
      <c r="R3" s="385"/>
      <c r="S3" s="364" t="s">
        <v>14</v>
      </c>
      <c r="T3" s="365"/>
      <c r="U3" s="366"/>
      <c r="V3" s="238"/>
    </row>
    <row r="4" spans="1:24" s="123" customFormat="1" ht="14.5" thickBot="1" x14ac:dyDescent="0.35">
      <c r="A4" s="238"/>
      <c r="B4" s="369"/>
      <c r="C4" s="369"/>
      <c r="D4" s="369"/>
      <c r="E4" s="369"/>
      <c r="F4" s="369"/>
      <c r="G4" s="369"/>
      <c r="H4" s="369"/>
      <c r="I4" s="369"/>
      <c r="J4" s="369"/>
      <c r="K4" s="369"/>
      <c r="L4" s="369"/>
      <c r="M4" s="369"/>
      <c r="N4" s="369"/>
      <c r="O4" s="369"/>
      <c r="P4" s="369"/>
      <c r="Q4" s="369"/>
      <c r="R4" s="369"/>
      <c r="S4" s="369"/>
      <c r="T4" s="369"/>
      <c r="U4" s="369"/>
      <c r="V4" s="238"/>
    </row>
    <row r="5" spans="1:24" s="123" customFormat="1" x14ac:dyDescent="0.3">
      <c r="A5" s="238"/>
      <c r="B5" s="247">
        <v>6</v>
      </c>
      <c r="C5" s="373" t="s">
        <v>105</v>
      </c>
      <c r="D5" s="374"/>
      <c r="E5" s="374"/>
      <c r="F5" s="367" t="s">
        <v>98</v>
      </c>
      <c r="G5" s="367"/>
      <c r="H5" s="248" t="s">
        <v>26</v>
      </c>
      <c r="I5" s="248" t="s">
        <v>100</v>
      </c>
      <c r="J5" s="367" t="s">
        <v>101</v>
      </c>
      <c r="K5" s="367"/>
      <c r="L5" s="248" t="s">
        <v>89</v>
      </c>
      <c r="M5" s="248" t="s">
        <v>102</v>
      </c>
      <c r="N5" s="367" t="s">
        <v>103</v>
      </c>
      <c r="O5" s="367"/>
      <c r="P5" s="248" t="s">
        <v>104</v>
      </c>
      <c r="Q5" s="248" t="s">
        <v>112</v>
      </c>
      <c r="R5" s="367" t="s">
        <v>111</v>
      </c>
      <c r="S5" s="367"/>
      <c r="T5" s="248" t="s">
        <v>113</v>
      </c>
      <c r="U5" s="249" t="s">
        <v>114</v>
      </c>
      <c r="V5" s="239"/>
      <c r="W5" s="240"/>
      <c r="X5" s="240"/>
    </row>
    <row r="6" spans="1:24" s="123" customFormat="1" ht="30" customHeight="1" x14ac:dyDescent="0.3">
      <c r="A6" s="238"/>
      <c r="B6" s="250">
        <v>7</v>
      </c>
      <c r="C6" s="354"/>
      <c r="D6" s="354"/>
      <c r="E6" s="354"/>
      <c r="F6" s="352" t="str">
        <f>IF('Wsht 5'!K5=0," ",'Wsht 5'!K5)</f>
        <v xml:space="preserve"> </v>
      </c>
      <c r="G6" s="352"/>
      <c r="H6" s="251" t="str">
        <f>IF('Wsht 5'!K6=0," ",'Wsht 5'!K6)</f>
        <v xml:space="preserve"> </v>
      </c>
      <c r="I6" s="251" t="str">
        <f>IF('Wsht 5'!K7=0," ",'Wsht 5'!K7)</f>
        <v xml:space="preserve"> </v>
      </c>
      <c r="J6" s="352" t="str">
        <f>IF('Wsht 5'!K8=0," ",'Wsht 5'!K8)</f>
        <v xml:space="preserve"> </v>
      </c>
      <c r="K6" s="352"/>
      <c r="L6" s="251" t="str">
        <f>IF('Wsht 5'!K9=0," ",'Wsht 5'!K9)</f>
        <v xml:space="preserve"> </v>
      </c>
      <c r="M6" s="251" t="str">
        <f>IF('Wsht 5'!K10=0," ",'Wsht 5'!K10)</f>
        <v xml:space="preserve"> </v>
      </c>
      <c r="N6" s="352" t="str">
        <f>IF('Wsht 5'!K11=0," ",'Wsht 5'!K11)</f>
        <v xml:space="preserve"> </v>
      </c>
      <c r="O6" s="352"/>
      <c r="P6" s="251" t="str">
        <f>IF('Wsht 5'!K12=0," ",'Wsht 5'!K12)</f>
        <v xml:space="preserve"> </v>
      </c>
      <c r="Q6" s="251" t="str">
        <f>IF('Wsht 5'!K13=0," ",'Wsht 5'!K13)</f>
        <v xml:space="preserve"> </v>
      </c>
      <c r="R6" s="352" t="str">
        <f>IF('Wsht 5'!K14=0," ",'Wsht 5'!K14)</f>
        <v xml:space="preserve"> </v>
      </c>
      <c r="S6" s="352"/>
      <c r="T6" s="251" t="str">
        <f>IF('Wsht 5'!K15=0," ",'Wsht 5'!K15)</f>
        <v xml:space="preserve"> </v>
      </c>
      <c r="U6" s="251" t="str">
        <f>IF('Wsht 5'!K16=0," ",'Wsht 5'!K16)</f>
        <v xml:space="preserve"> </v>
      </c>
      <c r="V6" s="238"/>
    </row>
    <row r="7" spans="1:24" s="123" customFormat="1" ht="22.5" customHeight="1" x14ac:dyDescent="0.3">
      <c r="A7" s="238"/>
      <c r="B7" s="353" t="s">
        <v>274</v>
      </c>
      <c r="C7" s="354"/>
      <c r="D7" s="354"/>
      <c r="E7" s="354"/>
      <c r="F7" s="354"/>
      <c r="G7" s="354"/>
      <c r="H7" s="354"/>
      <c r="I7" s="354"/>
      <c r="J7" s="354"/>
      <c r="K7" s="354"/>
      <c r="L7" s="354"/>
      <c r="M7" s="354"/>
      <c r="N7" s="354"/>
      <c r="O7" s="354"/>
      <c r="P7" s="354"/>
      <c r="Q7" s="354"/>
      <c r="R7" s="354"/>
      <c r="S7" s="354"/>
      <c r="T7" s="354"/>
      <c r="U7" s="355"/>
      <c r="V7" s="238"/>
    </row>
    <row r="8" spans="1:24" s="123" customFormat="1" ht="19.5" customHeight="1" x14ac:dyDescent="0.3">
      <c r="A8" s="238"/>
      <c r="B8" s="377">
        <v>8</v>
      </c>
      <c r="C8" s="379" t="str">
        <f>C2</f>
        <v xml:space="preserve"> </v>
      </c>
      <c r="D8" s="379"/>
      <c r="E8" s="379"/>
      <c r="F8" s="350" t="str">
        <f>IF($E$2=" "," ",$E$2-F$6)</f>
        <v xml:space="preserve"> </v>
      </c>
      <c r="G8" s="351"/>
      <c r="H8" s="350" t="str">
        <f>IF($E$2=" "," ",$E$2-H$6)</f>
        <v xml:space="preserve"> </v>
      </c>
      <c r="I8" s="350" t="str">
        <f>IF($E$2=" "," ",$E$2-I$6)</f>
        <v xml:space="preserve"> </v>
      </c>
      <c r="J8" s="350" t="str">
        <f>IF($E$2=" "," ",$E$2-J$6)</f>
        <v xml:space="preserve"> </v>
      </c>
      <c r="K8" s="351"/>
      <c r="L8" s="350" t="str">
        <f>IF($E$2=" "," ",$E$2-L$6)</f>
        <v xml:space="preserve"> </v>
      </c>
      <c r="M8" s="350" t="str">
        <f>IF($E$2=" "," ",$E$2-M$6)</f>
        <v xml:space="preserve"> </v>
      </c>
      <c r="N8" s="350" t="str">
        <f>IF($E$2=" "," ",$E$2-N$6)</f>
        <v xml:space="preserve"> </v>
      </c>
      <c r="O8" s="351"/>
      <c r="P8" s="350" t="str">
        <f>IF($E$2=" "," ",$E$2-P$6)</f>
        <v xml:space="preserve"> </v>
      </c>
      <c r="Q8" s="350" t="str">
        <f>IF($E$2=" "," ",$E$2-Q$6)</f>
        <v xml:space="preserve"> </v>
      </c>
      <c r="R8" s="350" t="str">
        <f>IF($E$2=" "," ",$E$2-R$6)</f>
        <v xml:space="preserve"> </v>
      </c>
      <c r="S8" s="351"/>
      <c r="T8" s="350" t="str">
        <f>IF($E$2=" "," ",$E$2-T$6)</f>
        <v xml:space="preserve"> </v>
      </c>
      <c r="U8" s="393" t="str">
        <f>IF($E$2=" "," ",$E$2-U$6)</f>
        <v xml:space="preserve"> </v>
      </c>
      <c r="V8" s="238"/>
    </row>
    <row r="9" spans="1:24" s="123" customFormat="1" ht="12" customHeight="1" x14ac:dyDescent="0.3">
      <c r="A9" s="238"/>
      <c r="B9" s="378"/>
      <c r="C9" s="380" t="s">
        <v>40</v>
      </c>
      <c r="D9" s="381"/>
      <c r="E9" s="368"/>
      <c r="F9" s="351"/>
      <c r="G9" s="351"/>
      <c r="H9" s="351"/>
      <c r="I9" s="351"/>
      <c r="J9" s="351"/>
      <c r="K9" s="351"/>
      <c r="L9" s="351"/>
      <c r="M9" s="351"/>
      <c r="N9" s="351"/>
      <c r="O9" s="351"/>
      <c r="P9" s="351"/>
      <c r="Q9" s="351"/>
      <c r="R9" s="351"/>
      <c r="S9" s="351"/>
      <c r="T9" s="351"/>
      <c r="U9" s="395"/>
      <c r="V9" s="238"/>
    </row>
    <row r="10" spans="1:24" s="123" customFormat="1" ht="32.15" customHeight="1" x14ac:dyDescent="0.3">
      <c r="A10" s="238"/>
      <c r="B10" s="250">
        <v>9</v>
      </c>
      <c r="C10" s="368" t="s">
        <v>106</v>
      </c>
      <c r="D10" s="368"/>
      <c r="E10" s="368"/>
      <c r="F10" s="350" t="str">
        <f>IF($H$2=" "," ",$H$2-F$6)</f>
        <v xml:space="preserve"> </v>
      </c>
      <c r="G10" s="351"/>
      <c r="H10" s="252" t="str">
        <f>IF($H$2=" "," ",$H$2-H$6)</f>
        <v xml:space="preserve"> </v>
      </c>
      <c r="I10" s="252" t="str">
        <f>IF($H$2=" "," ",$H$2-I$6)</f>
        <v xml:space="preserve"> </v>
      </c>
      <c r="J10" s="350" t="str">
        <f>IF($H$2=" "," ",$H$2-J$6)</f>
        <v xml:space="preserve"> </v>
      </c>
      <c r="K10" s="351"/>
      <c r="L10" s="252" t="str">
        <f>IF($H$2=" "," ",$H$2-L$6)</f>
        <v xml:space="preserve"> </v>
      </c>
      <c r="M10" s="252" t="str">
        <f>IF($H$2=" "," ",$H$2-M$6)</f>
        <v xml:space="preserve"> </v>
      </c>
      <c r="N10" s="350" t="str">
        <f>IF($H$2=" "," ",$H$2-N$6)</f>
        <v xml:space="preserve"> </v>
      </c>
      <c r="O10" s="351"/>
      <c r="P10" s="252" t="str">
        <f>IF($H$2=" "," ",$H$2-P$6)</f>
        <v xml:space="preserve"> </v>
      </c>
      <c r="Q10" s="252" t="str">
        <f>IF($H$2=" "," ",$H$2-Q$6)</f>
        <v xml:space="preserve"> </v>
      </c>
      <c r="R10" s="350" t="str">
        <f>IF($H$2=" "," ",$H$2-R$6)</f>
        <v xml:space="preserve"> </v>
      </c>
      <c r="S10" s="351"/>
      <c r="T10" s="252" t="str">
        <f>IF($H$2=" "," ",$H$2-T$6)</f>
        <v xml:space="preserve"> </v>
      </c>
      <c r="U10" s="253" t="str">
        <f>IF($H$2=" "," ",$H$2-U$6)</f>
        <v xml:space="preserve"> </v>
      </c>
      <c r="V10" s="238"/>
    </row>
    <row r="11" spans="1:24" s="123" customFormat="1" ht="32.15" customHeight="1" x14ac:dyDescent="0.3">
      <c r="A11" s="238"/>
      <c r="B11" s="250">
        <v>10</v>
      </c>
      <c r="C11" s="368" t="s">
        <v>107</v>
      </c>
      <c r="D11" s="368"/>
      <c r="E11" s="368"/>
      <c r="F11" s="350" t="str">
        <f>IF($L$2=" "," ",$L$2-F$6)</f>
        <v xml:space="preserve"> </v>
      </c>
      <c r="G11" s="351"/>
      <c r="H11" s="252" t="str">
        <f>IF($L$2=" "," ",$L$2-H$6)</f>
        <v xml:space="preserve"> </v>
      </c>
      <c r="I11" s="252" t="str">
        <f>IF($L$2=" "," ",$L$2-I$6)</f>
        <v xml:space="preserve"> </v>
      </c>
      <c r="J11" s="350" t="str">
        <f>IF($L$2=" "," ",$L$2-J$6)</f>
        <v xml:space="preserve"> </v>
      </c>
      <c r="K11" s="351"/>
      <c r="L11" s="252" t="str">
        <f>IF($L$2=" "," ",$L$2-L$6)</f>
        <v xml:space="preserve"> </v>
      </c>
      <c r="M11" s="252" t="str">
        <f>IF($L$2=" "," ",$L$2-M$6)</f>
        <v xml:space="preserve"> </v>
      </c>
      <c r="N11" s="350" t="str">
        <f>IF($L$2=" "," ",$L$2-N$6)</f>
        <v xml:space="preserve"> </v>
      </c>
      <c r="O11" s="351"/>
      <c r="P11" s="252" t="str">
        <f>IF($L$2=" "," ",$L$2-P$6)</f>
        <v xml:space="preserve"> </v>
      </c>
      <c r="Q11" s="252" t="str">
        <f>IF($L$2=" "," ",$L$2-Q$6)</f>
        <v xml:space="preserve"> </v>
      </c>
      <c r="R11" s="350" t="str">
        <f>IF($L$2=" "," ",$L$2-R$6)</f>
        <v xml:space="preserve"> </v>
      </c>
      <c r="S11" s="351"/>
      <c r="T11" s="252" t="str">
        <f>IF($L$2=" "," ",$L$2-T$6)</f>
        <v xml:space="preserve"> </v>
      </c>
      <c r="U11" s="253" t="str">
        <f>IF($L$2=" "," ",$L$2-U$6)</f>
        <v xml:space="preserve"> </v>
      </c>
      <c r="V11" s="238"/>
    </row>
    <row r="12" spans="1:24" s="123" customFormat="1" ht="32.15" customHeight="1" x14ac:dyDescent="0.3">
      <c r="A12" s="238"/>
      <c r="B12" s="250">
        <v>11</v>
      </c>
      <c r="C12" s="368" t="s">
        <v>108</v>
      </c>
      <c r="D12" s="368"/>
      <c r="E12" s="368"/>
      <c r="F12" s="350" t="str">
        <f>IF($P$2=" "," ",$P$2-F$6)</f>
        <v xml:space="preserve"> </v>
      </c>
      <c r="G12" s="351"/>
      <c r="H12" s="252" t="str">
        <f>IF($P$2=" "," ",$P$2-H$6)</f>
        <v xml:space="preserve"> </v>
      </c>
      <c r="I12" s="252" t="str">
        <f>IF($P$2=" "," ",$P$2-I$6)</f>
        <v xml:space="preserve"> </v>
      </c>
      <c r="J12" s="350" t="str">
        <f>IF($P$2=" "," ",$P$2-J$6)</f>
        <v xml:space="preserve"> </v>
      </c>
      <c r="K12" s="351"/>
      <c r="L12" s="252" t="str">
        <f>IF($P$2=" "," ",$P$2-L$6)</f>
        <v xml:space="preserve"> </v>
      </c>
      <c r="M12" s="252" t="str">
        <f>IF($P$2=" "," ",$P$2-M$6)</f>
        <v xml:space="preserve"> </v>
      </c>
      <c r="N12" s="350" t="str">
        <f>IF($P$2=" "," ",$P$2-N$6)</f>
        <v xml:space="preserve"> </v>
      </c>
      <c r="O12" s="351"/>
      <c r="P12" s="252" t="str">
        <f>IF($P$2=" "," ",$P$2-P$6)</f>
        <v xml:space="preserve"> </v>
      </c>
      <c r="Q12" s="252" t="str">
        <f>IF($P$2=" "," ",$P$2-Q$6)</f>
        <v xml:space="preserve"> </v>
      </c>
      <c r="R12" s="350" t="str">
        <f>IF($P$2=" "," ",$P$2-R$6)</f>
        <v xml:space="preserve"> </v>
      </c>
      <c r="S12" s="351"/>
      <c r="T12" s="252" t="str">
        <f>IF($P$2=" "," ",$P$2-T$6)</f>
        <v xml:space="preserve"> </v>
      </c>
      <c r="U12" s="253" t="str">
        <f>IF($P$2=" "," ",$P$2-U$6)</f>
        <v xml:space="preserve"> </v>
      </c>
      <c r="V12" s="238"/>
    </row>
    <row r="13" spans="1:24" s="123" customFormat="1" ht="19.5" customHeight="1" x14ac:dyDescent="0.3">
      <c r="A13" s="238"/>
      <c r="B13" s="377">
        <v>12</v>
      </c>
      <c r="C13" s="368" t="str">
        <f>S2</f>
        <v xml:space="preserve"> </v>
      </c>
      <c r="D13" s="368"/>
      <c r="E13" s="368"/>
      <c r="F13" s="350" t="str">
        <f>IF($S$2=" "," ",$S$2-F$6)</f>
        <v xml:space="preserve"> </v>
      </c>
      <c r="G13" s="351"/>
      <c r="H13" s="350" t="str">
        <f>IF($S$2=" "," ",$S$2-H$6)</f>
        <v xml:space="preserve"> </v>
      </c>
      <c r="I13" s="350" t="str">
        <f>IF($S$2=" "," ",$S$2-I$6)</f>
        <v xml:space="preserve"> </v>
      </c>
      <c r="J13" s="350" t="str">
        <f>IF($S$2=" "," ",$S$2-J$6)</f>
        <v xml:space="preserve"> </v>
      </c>
      <c r="K13" s="351"/>
      <c r="L13" s="350" t="str">
        <f>IF($S$2=" "," ",$S$2-L$6)</f>
        <v xml:space="preserve"> </v>
      </c>
      <c r="M13" s="350" t="str">
        <f>IF($S$2=" "," ",$S$2-M$6)</f>
        <v xml:space="preserve"> </v>
      </c>
      <c r="N13" s="350" t="str">
        <f>IF($S$2=" "," ",$S$2-N$6)</f>
        <v xml:space="preserve"> </v>
      </c>
      <c r="O13" s="351"/>
      <c r="P13" s="350" t="str">
        <f>IF($S$2=" "," ",$S$2-P$6)</f>
        <v xml:space="preserve"> </v>
      </c>
      <c r="Q13" s="350" t="str">
        <f>IF($S$2=" "," ",$S$2-Q$6)</f>
        <v xml:space="preserve"> </v>
      </c>
      <c r="R13" s="350" t="str">
        <f>IF($S$2=" "," ",$S$2-R$6)</f>
        <v xml:space="preserve"> </v>
      </c>
      <c r="S13" s="351"/>
      <c r="T13" s="350" t="str">
        <f>IF($S$2=" "," ",$S$2-T$6)</f>
        <v xml:space="preserve"> </v>
      </c>
      <c r="U13" s="393" t="str">
        <f>IF($S$2=" "," ",$S$2-U$6)</f>
        <v xml:space="preserve"> </v>
      </c>
      <c r="V13" s="238"/>
    </row>
    <row r="14" spans="1:24" s="123" customFormat="1" ht="12" customHeight="1" thickBot="1" x14ac:dyDescent="0.35">
      <c r="A14" s="238"/>
      <c r="B14" s="385"/>
      <c r="C14" s="364" t="s">
        <v>41</v>
      </c>
      <c r="D14" s="388"/>
      <c r="E14" s="389"/>
      <c r="F14" s="382"/>
      <c r="G14" s="382"/>
      <c r="H14" s="382"/>
      <c r="I14" s="382"/>
      <c r="J14" s="382"/>
      <c r="K14" s="382"/>
      <c r="L14" s="382"/>
      <c r="M14" s="382"/>
      <c r="N14" s="382"/>
      <c r="O14" s="382"/>
      <c r="P14" s="382"/>
      <c r="Q14" s="382"/>
      <c r="R14" s="382"/>
      <c r="S14" s="382"/>
      <c r="T14" s="382"/>
      <c r="U14" s="394"/>
      <c r="V14" s="238"/>
    </row>
    <row r="15" spans="1:24" s="123" customFormat="1" ht="19.5" customHeight="1" x14ac:dyDescent="0.25">
      <c r="A15" s="238"/>
      <c r="B15" s="360">
        <v>13</v>
      </c>
      <c r="C15" s="356" t="s">
        <v>265</v>
      </c>
      <c r="D15" s="357"/>
      <c r="E15" s="241" t="s">
        <v>125</v>
      </c>
      <c r="F15" s="347">
        <v>21.15</v>
      </c>
      <c r="G15" s="347"/>
      <c r="H15" s="56">
        <v>23.35</v>
      </c>
      <c r="I15" s="56">
        <v>23.33</v>
      </c>
      <c r="J15" s="347">
        <v>24.31</v>
      </c>
      <c r="K15" s="347"/>
      <c r="L15" s="56">
        <v>22.57</v>
      </c>
      <c r="M15" s="56">
        <v>21.36</v>
      </c>
      <c r="N15" s="347">
        <v>21.6</v>
      </c>
      <c r="O15" s="347"/>
      <c r="P15" s="56">
        <v>22.25</v>
      </c>
      <c r="Q15" s="56">
        <v>24.6</v>
      </c>
      <c r="R15" s="347">
        <v>23.82</v>
      </c>
      <c r="S15" s="347"/>
      <c r="T15" s="56">
        <v>21.94</v>
      </c>
      <c r="U15" s="57">
        <v>20.6</v>
      </c>
      <c r="V15" s="238"/>
    </row>
    <row r="16" spans="1:24" s="123" customFormat="1" ht="20.149999999999999" customHeight="1" x14ac:dyDescent="0.3">
      <c r="A16" s="238"/>
      <c r="B16" s="361"/>
      <c r="C16" s="358"/>
      <c r="D16" s="358"/>
      <c r="E16" s="242" t="s">
        <v>275</v>
      </c>
      <c r="F16" s="345">
        <v>18.14</v>
      </c>
      <c r="G16" s="346"/>
      <c r="H16" s="243">
        <v>17.03</v>
      </c>
      <c r="I16" s="243">
        <v>18</v>
      </c>
      <c r="J16" s="345">
        <v>16.87</v>
      </c>
      <c r="K16" s="346"/>
      <c r="L16" s="34">
        <v>18.18</v>
      </c>
      <c r="M16" s="34">
        <v>20.170000000000002</v>
      </c>
      <c r="N16" s="345">
        <v>21.38</v>
      </c>
      <c r="O16" s="346"/>
      <c r="P16" s="34">
        <v>19.829999999999998</v>
      </c>
      <c r="Q16" s="34">
        <v>19.07</v>
      </c>
      <c r="R16" s="383">
        <v>18.7</v>
      </c>
      <c r="S16" s="383"/>
      <c r="T16" s="34">
        <v>19.22</v>
      </c>
      <c r="U16" s="58">
        <v>18.77</v>
      </c>
      <c r="V16" s="238"/>
    </row>
    <row r="17" spans="1:22" s="123" customFormat="1" ht="20.149999999999999" customHeight="1" x14ac:dyDescent="0.3">
      <c r="A17" s="238"/>
      <c r="B17" s="361"/>
      <c r="C17" s="358"/>
      <c r="D17" s="358"/>
      <c r="E17" s="242" t="s">
        <v>109</v>
      </c>
      <c r="F17" s="345">
        <v>16.96</v>
      </c>
      <c r="G17" s="346"/>
      <c r="H17" s="243">
        <v>16.9604</v>
      </c>
      <c r="I17" s="243">
        <v>16.560400000000001</v>
      </c>
      <c r="J17" s="345">
        <v>16.54</v>
      </c>
      <c r="K17" s="346"/>
      <c r="L17" s="34">
        <v>17.243600000000001</v>
      </c>
      <c r="M17" s="34">
        <v>18.750299999999999</v>
      </c>
      <c r="N17" s="345">
        <v>17.96</v>
      </c>
      <c r="O17" s="346"/>
      <c r="P17" s="34">
        <v>17.8506</v>
      </c>
      <c r="Q17" s="34">
        <v>18.716200000000001</v>
      </c>
      <c r="R17" s="383">
        <v>18.16</v>
      </c>
      <c r="S17" s="383"/>
      <c r="T17" s="34">
        <v>18.9908</v>
      </c>
      <c r="U17" s="58">
        <v>18.3828</v>
      </c>
      <c r="V17" s="238"/>
    </row>
    <row r="18" spans="1:22" s="123" customFormat="1" ht="20.149999999999999" customHeight="1" x14ac:dyDescent="0.3">
      <c r="A18" s="238"/>
      <c r="B18" s="361"/>
      <c r="C18" s="358"/>
      <c r="D18" s="358"/>
      <c r="E18" s="242" t="s">
        <v>245</v>
      </c>
      <c r="F18" s="345">
        <v>16.18</v>
      </c>
      <c r="G18" s="346"/>
      <c r="H18" s="243">
        <v>16.059999999999999</v>
      </c>
      <c r="I18" s="243">
        <v>15.72</v>
      </c>
      <c r="J18" s="345">
        <v>15.81</v>
      </c>
      <c r="K18" s="346"/>
      <c r="L18" s="34">
        <v>16.190000000000001</v>
      </c>
      <c r="M18" s="34">
        <v>16.72</v>
      </c>
      <c r="N18" s="345">
        <v>16.68</v>
      </c>
      <c r="O18" s="346"/>
      <c r="P18" s="34">
        <v>17.32</v>
      </c>
      <c r="Q18" s="34">
        <v>16.39</v>
      </c>
      <c r="R18" s="383">
        <v>17.059999999999999</v>
      </c>
      <c r="S18" s="383"/>
      <c r="T18" s="34">
        <v>16.88</v>
      </c>
      <c r="U18" s="58">
        <v>17.399999999999999</v>
      </c>
      <c r="V18" s="238"/>
    </row>
    <row r="19" spans="1:22" s="123" customFormat="1" ht="20.149999999999999" customHeight="1" x14ac:dyDescent="0.3">
      <c r="A19" s="238"/>
      <c r="B19" s="361"/>
      <c r="C19" s="358"/>
      <c r="D19" s="358"/>
      <c r="E19" s="242" t="s">
        <v>110</v>
      </c>
      <c r="F19" s="345">
        <v>13.99</v>
      </c>
      <c r="G19" s="346"/>
      <c r="H19" s="243">
        <v>14.6812</v>
      </c>
      <c r="I19" s="243">
        <v>15.2498</v>
      </c>
      <c r="J19" s="345">
        <v>15.39</v>
      </c>
      <c r="K19" s="346"/>
      <c r="L19" s="34">
        <v>15.345600000000001</v>
      </c>
      <c r="M19" s="34">
        <v>15.9054</v>
      </c>
      <c r="N19" s="345">
        <v>15.75</v>
      </c>
      <c r="O19" s="346"/>
      <c r="P19" s="34">
        <v>16.685600000000001</v>
      </c>
      <c r="Q19" s="34">
        <v>16.307200000000002</v>
      </c>
      <c r="R19" s="383">
        <v>16.78</v>
      </c>
      <c r="S19" s="383"/>
      <c r="T19" s="34">
        <v>15.935</v>
      </c>
      <c r="U19" s="58">
        <v>15.334399999999999</v>
      </c>
      <c r="V19" s="238"/>
    </row>
    <row r="20" spans="1:22" s="123" customFormat="1" ht="20.149999999999999" customHeight="1" x14ac:dyDescent="0.3">
      <c r="A20" s="238"/>
      <c r="B20" s="361"/>
      <c r="C20" s="358"/>
      <c r="D20" s="358"/>
      <c r="E20" s="242" t="s">
        <v>276</v>
      </c>
      <c r="F20" s="345">
        <v>13.56</v>
      </c>
      <c r="G20" s="346"/>
      <c r="H20" s="243">
        <v>14.18</v>
      </c>
      <c r="I20" s="243">
        <v>13.74</v>
      </c>
      <c r="J20" s="345">
        <v>13.63</v>
      </c>
      <c r="K20" s="346"/>
      <c r="L20" s="34">
        <v>13.38</v>
      </c>
      <c r="M20" s="34">
        <v>13.62</v>
      </c>
      <c r="N20" s="345">
        <v>15.24</v>
      </c>
      <c r="O20" s="346"/>
      <c r="P20" s="34">
        <v>16.27</v>
      </c>
      <c r="Q20" s="34">
        <v>16.260000000000002</v>
      </c>
      <c r="R20" s="383">
        <v>15.46</v>
      </c>
      <c r="S20" s="383"/>
      <c r="T20" s="34">
        <v>15.44</v>
      </c>
      <c r="U20" s="58">
        <v>14.98</v>
      </c>
      <c r="V20" s="238"/>
    </row>
    <row r="21" spans="1:22" s="123" customFormat="1" ht="20.149999999999999" customHeight="1" thickBot="1" x14ac:dyDescent="0.35">
      <c r="A21" s="238"/>
      <c r="B21" s="362"/>
      <c r="C21" s="359"/>
      <c r="D21" s="359"/>
      <c r="E21" s="244" t="s">
        <v>124</v>
      </c>
      <c r="F21" s="363">
        <v>10.78</v>
      </c>
      <c r="G21" s="363"/>
      <c r="H21" s="35">
        <v>9.31</v>
      </c>
      <c r="I21" s="35">
        <v>10.44</v>
      </c>
      <c r="J21" s="363">
        <v>10.78</v>
      </c>
      <c r="K21" s="363"/>
      <c r="L21" s="35">
        <v>9.84</v>
      </c>
      <c r="M21" s="35">
        <v>9.9700000000000006</v>
      </c>
      <c r="N21" s="363">
        <v>9.9700000000000006</v>
      </c>
      <c r="O21" s="363"/>
      <c r="P21" s="35">
        <v>11.2</v>
      </c>
      <c r="Q21" s="35">
        <v>12.11</v>
      </c>
      <c r="R21" s="363">
        <v>12.82</v>
      </c>
      <c r="S21" s="363"/>
      <c r="T21" s="35">
        <v>14.08</v>
      </c>
      <c r="U21" s="59">
        <v>13.83</v>
      </c>
      <c r="V21" s="238"/>
    </row>
    <row r="22" spans="1:22" s="123" customFormat="1" ht="16" customHeight="1" x14ac:dyDescent="0.3">
      <c r="A22" s="238"/>
      <c r="B22" s="342" t="s">
        <v>289</v>
      </c>
      <c r="C22" s="343"/>
      <c r="D22" s="390"/>
      <c r="E22" s="390"/>
      <c r="F22" s="348"/>
      <c r="G22" s="348"/>
      <c r="H22" s="348"/>
      <c r="I22" s="348"/>
      <c r="J22" s="348"/>
      <c r="K22" s="348"/>
      <c r="L22" s="348"/>
      <c r="M22" s="348"/>
      <c r="N22" s="348"/>
      <c r="O22" s="348"/>
      <c r="P22" s="348"/>
      <c r="Q22" s="348"/>
      <c r="R22" s="348"/>
      <c r="S22" s="348"/>
      <c r="T22" s="348"/>
      <c r="U22" s="348"/>
      <c r="V22" s="238"/>
    </row>
    <row r="23" spans="1:22" s="123" customFormat="1" ht="16" customHeight="1" x14ac:dyDescent="0.3">
      <c r="A23" s="238"/>
      <c r="B23" s="344"/>
      <c r="C23" s="344"/>
      <c r="D23" s="391"/>
      <c r="E23" s="391"/>
      <c r="F23" s="349"/>
      <c r="G23" s="349"/>
      <c r="H23" s="349"/>
      <c r="I23" s="349"/>
      <c r="J23" s="349"/>
      <c r="K23" s="349"/>
      <c r="L23" s="349"/>
      <c r="M23" s="349"/>
      <c r="N23" s="349"/>
      <c r="O23" s="349"/>
      <c r="P23" s="349"/>
      <c r="Q23" s="349"/>
      <c r="R23" s="349"/>
      <c r="S23" s="349"/>
      <c r="T23" s="349"/>
      <c r="U23" s="349"/>
      <c r="V23" s="238"/>
    </row>
    <row r="24" spans="1:22" s="123" customFormat="1" ht="16" customHeight="1" x14ac:dyDescent="0.3">
      <c r="A24" s="238"/>
      <c r="B24" s="344"/>
      <c r="C24" s="344"/>
      <c r="D24" s="392"/>
      <c r="E24" s="392"/>
      <c r="F24" s="349"/>
      <c r="G24" s="349"/>
      <c r="H24" s="349"/>
      <c r="I24" s="349"/>
      <c r="J24" s="349"/>
      <c r="K24" s="349"/>
      <c r="L24" s="349"/>
      <c r="M24" s="349"/>
      <c r="N24" s="349"/>
      <c r="O24" s="349"/>
      <c r="P24" s="349"/>
      <c r="Q24" s="349"/>
      <c r="R24" s="349"/>
      <c r="S24" s="349"/>
      <c r="T24" s="349"/>
      <c r="U24" s="349"/>
      <c r="V24" s="238"/>
    </row>
    <row r="25" spans="1:22" s="123" customFormat="1" ht="16" customHeight="1" x14ac:dyDescent="0.3">
      <c r="A25" s="238"/>
      <c r="B25" s="344"/>
      <c r="C25" s="344"/>
      <c r="D25" s="392"/>
      <c r="E25" s="392"/>
      <c r="F25" s="349"/>
      <c r="G25" s="349"/>
      <c r="H25" s="349"/>
      <c r="I25" s="349"/>
      <c r="J25" s="349"/>
      <c r="K25" s="349"/>
      <c r="L25" s="349"/>
      <c r="M25" s="349"/>
      <c r="N25" s="349"/>
      <c r="O25" s="349"/>
      <c r="P25" s="349"/>
      <c r="Q25" s="349"/>
      <c r="R25" s="349"/>
      <c r="S25" s="349"/>
      <c r="T25" s="349"/>
      <c r="U25" s="349"/>
      <c r="V25" s="238"/>
    </row>
    <row r="26" spans="1:22" s="123" customFormat="1" ht="236.25" customHeight="1" x14ac:dyDescent="0.3">
      <c r="A26" s="238"/>
      <c r="B26" s="92"/>
      <c r="C26" s="92"/>
      <c r="D26" s="92"/>
      <c r="E26" s="92"/>
      <c r="F26" s="92"/>
      <c r="G26" s="92"/>
      <c r="H26" s="92"/>
      <c r="I26" s="92"/>
      <c r="J26" s="92"/>
      <c r="K26" s="92"/>
      <c r="L26" s="92"/>
      <c r="M26" s="92"/>
      <c r="N26" s="92"/>
      <c r="O26" s="92"/>
      <c r="P26" s="92"/>
      <c r="Q26" s="92"/>
      <c r="R26" s="92"/>
      <c r="S26" s="92"/>
      <c r="T26" s="92"/>
      <c r="U26" s="92"/>
      <c r="V26" s="238"/>
    </row>
    <row r="27" spans="1:22" s="123" customFormat="1" x14ac:dyDescent="0.3">
      <c r="B27" s="93"/>
      <c r="C27" s="93"/>
      <c r="D27" s="93"/>
      <c r="E27" s="93"/>
      <c r="F27" s="93"/>
      <c r="G27" s="93"/>
      <c r="H27" s="93"/>
      <c r="I27" s="93"/>
      <c r="J27" s="93"/>
      <c r="K27" s="93"/>
      <c r="L27" s="93"/>
      <c r="M27" s="93"/>
      <c r="N27" s="93"/>
      <c r="O27" s="93"/>
      <c r="P27" s="93"/>
      <c r="Q27" s="93"/>
      <c r="R27" s="93"/>
      <c r="S27" s="93"/>
      <c r="T27" s="93"/>
      <c r="U27" s="93"/>
    </row>
    <row r="28" spans="1:22" s="123" customFormat="1" x14ac:dyDescent="0.3">
      <c r="B28" s="93"/>
      <c r="C28" s="93"/>
      <c r="D28" s="93"/>
      <c r="E28" s="93"/>
      <c r="F28" s="93"/>
      <c r="G28" s="93"/>
      <c r="H28" s="93"/>
      <c r="I28" s="93"/>
      <c r="J28" s="93"/>
      <c r="K28" s="93"/>
      <c r="L28" s="93"/>
      <c r="M28" s="93"/>
      <c r="N28" s="93"/>
      <c r="O28" s="93"/>
      <c r="P28" s="93"/>
      <c r="Q28" s="93"/>
      <c r="R28" s="93"/>
      <c r="S28" s="93"/>
      <c r="T28" s="93"/>
      <c r="U28" s="93"/>
    </row>
    <row r="29" spans="1:22" s="123" customFormat="1" x14ac:dyDescent="0.3">
      <c r="B29" s="93"/>
      <c r="C29" s="93"/>
      <c r="D29" s="93"/>
      <c r="E29" s="93"/>
      <c r="F29" s="93"/>
      <c r="G29" s="93"/>
      <c r="H29" s="93"/>
      <c r="I29" s="93"/>
      <c r="J29" s="93"/>
      <c r="K29" s="93"/>
      <c r="L29" s="93"/>
      <c r="M29" s="93"/>
      <c r="N29" s="93"/>
      <c r="O29" s="93"/>
      <c r="P29" s="93"/>
      <c r="Q29" s="93"/>
      <c r="R29" s="93"/>
      <c r="S29" s="93"/>
      <c r="T29" s="93"/>
      <c r="U29" s="93"/>
    </row>
    <row r="30" spans="1:22" s="123" customFormat="1" x14ac:dyDescent="0.3">
      <c r="B30" s="93"/>
      <c r="C30" s="93"/>
      <c r="D30" s="93"/>
      <c r="E30" s="93"/>
      <c r="F30" s="93"/>
      <c r="G30" s="93"/>
      <c r="H30" s="93"/>
      <c r="I30" s="93"/>
      <c r="J30" s="93"/>
      <c r="K30" s="93"/>
      <c r="L30" s="93"/>
      <c r="M30" s="93"/>
      <c r="N30" s="93"/>
      <c r="O30" s="93"/>
      <c r="P30" s="93"/>
      <c r="Q30" s="93"/>
      <c r="R30" s="93"/>
      <c r="S30" s="93"/>
      <c r="T30" s="93"/>
      <c r="U30" s="93"/>
    </row>
  </sheetData>
  <sheetProtection sheet="1" objects="1" scenarios="1"/>
  <mergeCells count="129">
    <mergeCell ref="N24:O25"/>
    <mergeCell ref="P24:P25"/>
    <mergeCell ref="R24:S25"/>
    <mergeCell ref="T24:T25"/>
    <mergeCell ref="U24:U25"/>
    <mergeCell ref="Q24:Q25"/>
    <mergeCell ref="D22:E23"/>
    <mergeCell ref="D24:E25"/>
    <mergeCell ref="F22:G23"/>
    <mergeCell ref="U13:U14"/>
    <mergeCell ref="I8:I9"/>
    <mergeCell ref="Q13:Q14"/>
    <mergeCell ref="R13:S14"/>
    <mergeCell ref="T13:T14"/>
    <mergeCell ref="U8:U9"/>
    <mergeCell ref="P22:P23"/>
    <mergeCell ref="Q22:Q23"/>
    <mergeCell ref="R22:S23"/>
    <mergeCell ref="T22:T23"/>
    <mergeCell ref="I22:I23"/>
    <mergeCell ref="J22:K23"/>
    <mergeCell ref="L22:L23"/>
    <mergeCell ref="M22:M23"/>
    <mergeCell ref="U22:U23"/>
    <mergeCell ref="F24:G25"/>
    <mergeCell ref="H24:H25"/>
    <mergeCell ref="I24:I25"/>
    <mergeCell ref="J24:K25"/>
    <mergeCell ref="L24:L25"/>
    <mergeCell ref="M24:M25"/>
    <mergeCell ref="R20:S20"/>
    <mergeCell ref="B2:B3"/>
    <mergeCell ref="F2:F3"/>
    <mergeCell ref="J2:J3"/>
    <mergeCell ref="N2:N3"/>
    <mergeCell ref="G3:I3"/>
    <mergeCell ref="K3:M3"/>
    <mergeCell ref="C3:E3"/>
    <mergeCell ref="I13:I14"/>
    <mergeCell ref="J13:K14"/>
    <mergeCell ref="Q8:Q9"/>
    <mergeCell ref="R2:R3"/>
    <mergeCell ref="C2:D2"/>
    <mergeCell ref="H2:I2"/>
    <mergeCell ref="L2:M2"/>
    <mergeCell ref="O3:Q3"/>
    <mergeCell ref="C12:E12"/>
    <mergeCell ref="J11:K11"/>
    <mergeCell ref="N12:O12"/>
    <mergeCell ref="J12:K12"/>
    <mergeCell ref="N11:O11"/>
    <mergeCell ref="C13:E13"/>
    <mergeCell ref="B13:B14"/>
    <mergeCell ref="R8:S9"/>
    <mergeCell ref="B1:U1"/>
    <mergeCell ref="C5:E6"/>
    <mergeCell ref="F11:G11"/>
    <mergeCell ref="T8:T9"/>
    <mergeCell ref="L8:L9"/>
    <mergeCell ref="M8:M9"/>
    <mergeCell ref="P8:P9"/>
    <mergeCell ref="T2:U2"/>
    <mergeCell ref="B8:B9"/>
    <mergeCell ref="F8:G9"/>
    <mergeCell ref="C8:E8"/>
    <mergeCell ref="H8:H9"/>
    <mergeCell ref="C9:E9"/>
    <mergeCell ref="C10:E10"/>
    <mergeCell ref="P2:Q2"/>
    <mergeCell ref="N5:O5"/>
    <mergeCell ref="N6:O6"/>
    <mergeCell ref="N10:O10"/>
    <mergeCell ref="F5:G5"/>
    <mergeCell ref="R10:S10"/>
    <mergeCell ref="R11:S11"/>
    <mergeCell ref="R12:S12"/>
    <mergeCell ref="J5:K5"/>
    <mergeCell ref="F12:G12"/>
    <mergeCell ref="N8:O9"/>
    <mergeCell ref="F10:G10"/>
    <mergeCell ref="C11:E11"/>
    <mergeCell ref="S3:U3"/>
    <mergeCell ref="R6:S6"/>
    <mergeCell ref="N15:O15"/>
    <mergeCell ref="R15:S15"/>
    <mergeCell ref="J6:K6"/>
    <mergeCell ref="N16:O16"/>
    <mergeCell ref="N17:O17"/>
    <mergeCell ref="N18:O18"/>
    <mergeCell ref="J16:K16"/>
    <mergeCell ref="J17:K17"/>
    <mergeCell ref="J18:K18"/>
    <mergeCell ref="J15:K15"/>
    <mergeCell ref="R5:S5"/>
    <mergeCell ref="B4:U4"/>
    <mergeCell ref="L13:L14"/>
    <mergeCell ref="M13:M14"/>
    <mergeCell ref="N13:O14"/>
    <mergeCell ref="R16:S16"/>
    <mergeCell ref="R17:S17"/>
    <mergeCell ref="R18:S18"/>
    <mergeCell ref="C14:E14"/>
    <mergeCell ref="P13:P14"/>
    <mergeCell ref="F13:G14"/>
    <mergeCell ref="H13:H14"/>
    <mergeCell ref="B22:C25"/>
    <mergeCell ref="F18:G18"/>
    <mergeCell ref="F16:G16"/>
    <mergeCell ref="F17:G17"/>
    <mergeCell ref="F15:G15"/>
    <mergeCell ref="N22:O23"/>
    <mergeCell ref="H22:H23"/>
    <mergeCell ref="J10:K10"/>
    <mergeCell ref="F6:G6"/>
    <mergeCell ref="J8:K9"/>
    <mergeCell ref="B7:U7"/>
    <mergeCell ref="F19:G19"/>
    <mergeCell ref="C15:D21"/>
    <mergeCell ref="B15:B21"/>
    <mergeCell ref="F21:G21"/>
    <mergeCell ref="N19:O19"/>
    <mergeCell ref="J19:K19"/>
    <mergeCell ref="J21:K21"/>
    <mergeCell ref="N20:O20"/>
    <mergeCell ref="F20:G20"/>
    <mergeCell ref="J20:K20"/>
    <mergeCell ref="N21:O21"/>
    <mergeCell ref="R19:S19"/>
    <mergeCell ref="R21:S21"/>
  </mergeCells>
  <phoneticPr fontId="21" type="noConversion"/>
  <pageMargins left="0" right="0" top="0.75" bottom="0.25" header="0.5" footer="0.5"/>
  <pageSetup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G7" sqref="G7"/>
    </sheetView>
  </sheetViews>
  <sheetFormatPr defaultRowHeight="14" x14ac:dyDescent="0.3"/>
  <cols>
    <col min="1" max="1" width="2.90625" customWidth="1"/>
    <col min="2" max="2" width="8.54296875" customWidth="1"/>
    <col min="3" max="3" width="12.81640625" customWidth="1"/>
    <col min="4" max="8" width="20.1796875" customWidth="1"/>
  </cols>
  <sheetData>
    <row r="1" spans="1:11" ht="42" customHeight="1" x14ac:dyDescent="0.3">
      <c r="A1" s="82"/>
      <c r="B1" s="403" t="s">
        <v>280</v>
      </c>
      <c r="C1" s="403"/>
      <c r="D1" s="403"/>
      <c r="E1" s="403"/>
      <c r="F1" s="403"/>
      <c r="G1" s="403"/>
      <c r="H1" s="403"/>
      <c r="I1" s="82"/>
      <c r="J1" s="82"/>
      <c r="K1" s="82"/>
    </row>
    <row r="2" spans="1:11" ht="60" customHeight="1" x14ac:dyDescent="0.3">
      <c r="A2" s="82"/>
      <c r="B2" s="404" t="s">
        <v>281</v>
      </c>
      <c r="C2" s="404" t="s">
        <v>286</v>
      </c>
      <c r="D2" s="408" t="s">
        <v>282</v>
      </c>
      <c r="E2" s="408"/>
      <c r="F2" s="408"/>
      <c r="G2" s="408"/>
      <c r="H2" s="408"/>
      <c r="I2" s="82"/>
      <c r="J2" s="82"/>
      <c r="K2" s="82"/>
    </row>
    <row r="3" spans="1:11" ht="17.5" x14ac:dyDescent="0.3">
      <c r="A3" s="82"/>
      <c r="B3" s="404"/>
      <c r="C3" s="404"/>
      <c r="D3" s="407" t="s">
        <v>285</v>
      </c>
      <c r="E3" s="405"/>
      <c r="F3" s="405"/>
      <c r="G3" s="405"/>
      <c r="H3" s="405"/>
      <c r="I3" s="82"/>
      <c r="J3" s="82"/>
      <c r="K3" s="82"/>
    </row>
    <row r="4" spans="1:11" ht="15" x14ac:dyDescent="0.3">
      <c r="A4" s="82"/>
      <c r="B4" s="404"/>
      <c r="C4" s="404"/>
      <c r="D4" s="91"/>
      <c r="E4" s="81" t="s">
        <v>167</v>
      </c>
      <c r="F4" s="81" t="s">
        <v>168</v>
      </c>
      <c r="G4" s="81" t="s">
        <v>169</v>
      </c>
      <c r="H4" s="81"/>
      <c r="I4" s="82"/>
      <c r="J4" s="82"/>
      <c r="K4" s="82"/>
    </row>
    <row r="5" spans="1:11" ht="65.5" customHeight="1" thickBot="1" x14ac:dyDescent="0.35">
      <c r="A5" s="82"/>
      <c r="B5" s="406" t="s">
        <v>278</v>
      </c>
      <c r="C5" s="86" t="s">
        <v>277</v>
      </c>
      <c r="D5" s="83"/>
      <c r="E5" s="83"/>
      <c r="F5" s="83"/>
      <c r="G5" s="83"/>
      <c r="H5" s="83"/>
      <c r="I5" s="82"/>
      <c r="J5" s="82"/>
      <c r="K5" s="82"/>
    </row>
    <row r="6" spans="1:11" ht="65.5" customHeight="1" thickTop="1" thickBot="1" x14ac:dyDescent="0.35">
      <c r="A6" s="82"/>
      <c r="B6" s="396"/>
      <c r="C6" s="87" t="s">
        <v>277</v>
      </c>
      <c r="D6" s="84"/>
      <c r="E6" s="84"/>
      <c r="F6" s="84"/>
      <c r="G6" s="84"/>
      <c r="H6" s="84"/>
      <c r="I6" s="82"/>
      <c r="J6" s="82"/>
      <c r="K6" s="82"/>
    </row>
    <row r="7" spans="1:11" ht="65.5" customHeight="1" thickTop="1" thickBot="1" x14ac:dyDescent="0.35">
      <c r="A7" s="82"/>
      <c r="B7" s="396" t="s">
        <v>279</v>
      </c>
      <c r="C7" s="88" t="s">
        <v>277</v>
      </c>
      <c r="D7" s="85"/>
      <c r="E7" s="85"/>
      <c r="F7" s="85"/>
      <c r="G7" s="85"/>
      <c r="H7" s="85"/>
      <c r="I7" s="82"/>
      <c r="J7" s="82"/>
      <c r="K7" s="82"/>
    </row>
    <row r="8" spans="1:11" ht="65.5" customHeight="1" thickTop="1" x14ac:dyDescent="0.3">
      <c r="A8" s="82"/>
      <c r="B8" s="397"/>
      <c r="C8" s="86" t="s">
        <v>277</v>
      </c>
      <c r="D8" s="83"/>
      <c r="E8" s="83"/>
      <c r="F8" s="83"/>
      <c r="G8" s="83"/>
      <c r="H8" s="83"/>
      <c r="I8" s="82"/>
      <c r="J8" s="82"/>
      <c r="K8" s="82"/>
    </row>
    <row r="9" spans="1:11" ht="32" customHeight="1" x14ac:dyDescent="0.35">
      <c r="A9" s="82"/>
      <c r="B9" s="398" t="s">
        <v>283</v>
      </c>
      <c r="C9" s="398"/>
      <c r="D9" s="398"/>
      <c r="E9" s="398"/>
      <c r="F9" s="398"/>
      <c r="G9" s="398"/>
      <c r="H9" s="398"/>
      <c r="I9" s="82"/>
      <c r="J9" s="82"/>
      <c r="K9" s="82"/>
    </row>
    <row r="10" spans="1:11" ht="87.5" customHeight="1" x14ac:dyDescent="0.3">
      <c r="A10" s="82"/>
      <c r="B10" s="399"/>
      <c r="C10" s="399"/>
      <c r="D10" s="399"/>
      <c r="E10" s="399"/>
      <c r="F10" s="399"/>
      <c r="G10" s="399"/>
      <c r="H10" s="399"/>
      <c r="I10" s="82"/>
      <c r="J10" s="82"/>
      <c r="K10" s="82"/>
    </row>
    <row r="11" spans="1:11" x14ac:dyDescent="0.3">
      <c r="A11" s="82"/>
      <c r="B11" s="82"/>
      <c r="C11" s="82"/>
      <c r="D11" s="82"/>
      <c r="E11" s="82"/>
      <c r="F11" s="82"/>
      <c r="G11" s="82"/>
      <c r="H11" s="82"/>
      <c r="I11" s="82"/>
      <c r="J11" s="82"/>
      <c r="K11" s="82"/>
    </row>
    <row r="12" spans="1:11" x14ac:dyDescent="0.3">
      <c r="A12" s="82"/>
      <c r="B12" s="82"/>
      <c r="C12" s="82"/>
      <c r="D12" s="82"/>
      <c r="E12" s="82"/>
      <c r="F12" s="82"/>
      <c r="G12" s="82"/>
      <c r="H12" s="82"/>
      <c r="I12" s="82"/>
      <c r="J12" s="82"/>
      <c r="K12" s="82"/>
    </row>
    <row r="13" spans="1:11" x14ac:dyDescent="0.3">
      <c r="A13" s="82"/>
      <c r="B13" s="82"/>
      <c r="C13" s="82"/>
      <c r="D13" s="82"/>
      <c r="E13" s="82"/>
      <c r="F13" s="82"/>
      <c r="G13" s="82"/>
      <c r="H13" s="82"/>
      <c r="I13" s="82"/>
      <c r="J13" s="82"/>
      <c r="K13" s="82"/>
    </row>
    <row r="14" spans="1:11" x14ac:dyDescent="0.3">
      <c r="A14" s="82"/>
      <c r="B14" s="82"/>
      <c r="C14" s="82"/>
      <c r="D14" s="82"/>
      <c r="E14" s="82"/>
      <c r="F14" s="82"/>
      <c r="G14" s="82"/>
      <c r="H14" s="82"/>
      <c r="I14" s="82"/>
      <c r="J14" s="82"/>
      <c r="K14" s="82"/>
    </row>
    <row r="15" spans="1:11" x14ac:dyDescent="0.3">
      <c r="A15" s="82"/>
      <c r="B15" s="82"/>
      <c r="C15" s="82"/>
      <c r="D15" s="82"/>
      <c r="E15" s="82"/>
      <c r="F15" s="82"/>
      <c r="G15" s="82"/>
      <c r="H15" s="82"/>
      <c r="I15" s="82"/>
      <c r="J15" s="82"/>
      <c r="K15" s="82"/>
    </row>
  </sheetData>
  <mergeCells count="9">
    <mergeCell ref="B1:H1"/>
    <mergeCell ref="D2:H2"/>
    <mergeCell ref="B9:H9"/>
    <mergeCell ref="B10:H10"/>
    <mergeCell ref="D3:H3"/>
    <mergeCell ref="B2:B4"/>
    <mergeCell ref="C2:C4"/>
    <mergeCell ref="B5:B6"/>
    <mergeCell ref="B7:B8"/>
  </mergeCells>
  <pageMargins left="0.7" right="0.7" top="0.75" bottom="0.5" header="0.3" footer="0.3"/>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Title Page</vt:lpstr>
      <vt:lpstr>Introduction</vt:lpstr>
      <vt:lpstr>Wsht 1</vt:lpstr>
      <vt:lpstr>Wsht 2</vt:lpstr>
      <vt:lpstr>Wsht 3</vt:lpstr>
      <vt:lpstr>Wsht 4</vt:lpstr>
      <vt:lpstr>Wsht 5</vt:lpstr>
      <vt:lpstr>Wsht 6</vt:lpstr>
      <vt:lpstr>Wsht 7</vt:lpstr>
      <vt:lpstr>Wsht 7B</vt:lpstr>
      <vt:lpstr>Wsht 8</vt:lpstr>
      <vt:lpstr>Wsht 9</vt:lpstr>
      <vt:lpstr>Wsht 10</vt:lpstr>
      <vt:lpstr>old Wsht 7</vt:lpstr>
      <vt:lpstr>Introduction!Print_Area</vt:lpstr>
      <vt:lpstr>'old Wsht 7'!Print_Area</vt:lpstr>
      <vt:lpstr>'Title Page'!Print_Area</vt:lpstr>
      <vt:lpstr>'Wsht 1'!Print_Area</vt:lpstr>
      <vt:lpstr>'Wsht 10'!Print_Area</vt:lpstr>
      <vt:lpstr>'Wsht 2'!Print_Area</vt:lpstr>
      <vt:lpstr>'Wsht 3'!Print_Area</vt:lpstr>
      <vt:lpstr>'Wsht 4'!Print_Area</vt:lpstr>
      <vt:lpstr>'Wsht 5'!Print_Area</vt:lpstr>
      <vt:lpstr>'Wsht 6'!Print_Area</vt:lpstr>
      <vt:lpstr>'Wsht 7'!Print_Area</vt:lpstr>
      <vt:lpstr>'Wsht 7B'!Print_Area</vt:lpstr>
      <vt:lpstr>'Wsht 8'!Print_Area</vt:lpstr>
      <vt:lpstr>'Wsht 9'!Print_Area</vt:lpstr>
    </vt:vector>
  </TitlesOfParts>
  <Company>UW-Platteville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Industrial Studies</dc:creator>
  <cp:lastModifiedBy>Kevin J Bernhardt</cp:lastModifiedBy>
  <cp:lastPrinted>2018-02-20T16:20:22Z</cp:lastPrinted>
  <dcterms:created xsi:type="dcterms:W3CDTF">2001-07-12T18:54:37Z</dcterms:created>
  <dcterms:modified xsi:type="dcterms:W3CDTF">2018-03-26T21:13:49Z</dcterms:modified>
</cp:coreProperties>
</file>