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preadsheet" sheetId="1" r:id="rId1"/>
    <sheet name="Paper Worksheet" sheetId="2" r:id="rId2"/>
  </sheets>
  <definedNames/>
  <calcPr fullCalcOnLoad="1"/>
</workbook>
</file>

<file path=xl/sharedStrings.xml><?xml version="1.0" encoding="utf-8"?>
<sst xmlns="http://schemas.openxmlformats.org/spreadsheetml/2006/main" count="263" uniqueCount="81">
  <si>
    <t xml:space="preserve"> </t>
  </si>
  <si>
    <t>1)</t>
  </si>
  <si>
    <t>2)</t>
  </si>
  <si>
    <t>lbs.</t>
  </si>
  <si>
    <t>%</t>
  </si>
  <si>
    <t>3)</t>
  </si>
  <si>
    <t>4)</t>
  </si>
  <si>
    <t>5)</t>
  </si>
  <si>
    <t>6)</t>
  </si>
  <si>
    <t>hd.</t>
  </si>
  <si>
    <t>7)</t>
  </si>
  <si>
    <t>line 2 x line 3</t>
  </si>
  <si>
    <t>line 4 x line 5</t>
  </si>
  <si>
    <t>line 1 x line 6</t>
  </si>
  <si>
    <t>Total Forage DM / Head / Day</t>
  </si>
  <si>
    <t>8)</t>
  </si>
  <si>
    <t>tons</t>
  </si>
  <si>
    <t>9)</t>
  </si>
  <si>
    <t>10)</t>
  </si>
  <si>
    <t>% Waste</t>
  </si>
  <si>
    <t>(line 8 x line 9) + line 8</t>
  </si>
  <si>
    <t>11)</t>
  </si>
  <si>
    <t>Acres</t>
  </si>
  <si>
    <t>DM Yield</t>
  </si>
  <si>
    <t>Tons/Acre</t>
  </si>
  <si>
    <t>12)</t>
  </si>
  <si>
    <t xml:space="preserve">               Total Alfalfa Acres</t>
  </si>
  <si>
    <t>Average Number of Animals</t>
  </si>
  <si>
    <t xml:space="preserve">                     Milking Herd</t>
  </si>
  <si>
    <t xml:space="preserve">                Total Silage Acres</t>
  </si>
  <si>
    <t>Forage DM  / Head / Day</t>
  </si>
  <si>
    <t>Total Forage DM / Day</t>
  </si>
  <si>
    <t>Total Forage DM / Year</t>
  </si>
  <si>
    <t>Total Forage DM Needed</t>
  </si>
  <si>
    <t>Alfalfa</t>
  </si>
  <si>
    <t>Corn Silage</t>
  </si>
  <si>
    <t xml:space="preserve">     Milking Herd</t>
  </si>
  <si>
    <t xml:space="preserve">        Dry Cows</t>
  </si>
  <si>
    <t xml:space="preserve">       Heifers</t>
  </si>
  <si>
    <t>Total Forage Acres Needed</t>
  </si>
  <si>
    <t>acres</t>
  </si>
  <si>
    <t>Current Forage DM Yield / Acre</t>
  </si>
  <si>
    <t>line 10 divided by line 11</t>
  </si>
  <si>
    <t>(line 7 x 365) divided by 2000 lbs/ton</t>
  </si>
  <si>
    <t>Average Weight</t>
  </si>
  <si>
    <t>Line 2 x Line 3</t>
  </si>
  <si>
    <t>Line 4 x Line 5</t>
  </si>
  <si>
    <t>Line 7 x 365, divided by 2000</t>
  </si>
  <si>
    <t>Line 8 x Line 9, plus Line 8</t>
  </si>
  <si>
    <t>Use farm yield data if possible…alfalfa yield range is 4-6 tons DM/acre; corn silage yield range is 7-9 tons DM/acre.</t>
  </si>
  <si>
    <t>Line 10 divided by Line 11</t>
  </si>
  <si>
    <t xml:space="preserve">    Corn Silage Acreage Summary Chart</t>
  </si>
  <si>
    <t xml:space="preserve">       Alfalfa Acreage Summary Chart</t>
  </si>
  <si>
    <t xml:space="preserve">                        Dry Cows</t>
  </si>
  <si>
    <t>% Forage Dry Matter (DM) Intake</t>
  </si>
  <si>
    <t>Number of dry cows usually 15-25% of milking herd; number of heifers (400 lbs - freshening) usually 70-90% of milking herd .</t>
  </si>
  <si>
    <t>and corn silage fed; however, should not equal 100% if other alternative forages are included in the diet.</t>
  </si>
  <si>
    <t xml:space="preserve"> by Greg Blonde, Associate Professor UW-Extension, Waupaca Co., WI...June 2000</t>
  </si>
  <si>
    <t xml:space="preserve">                       Heifers</t>
  </si>
  <si>
    <t xml:space="preserve">                        Heifers</t>
  </si>
  <si>
    <t>Red numbers based on producer input</t>
  </si>
  <si>
    <t>… read footnotes below for each line!</t>
  </si>
  <si>
    <t>This example is for a Holstein herd, adjust weight accordingly; consider weight of first calf heifers within milking herd.</t>
  </si>
  <si>
    <t>% of Total Forage DM</t>
  </si>
  <si>
    <t>Total forage dry matter intake (% of body weight) 2-3% for milking herd; 1.5 - 2% for dry cows / heifers; use 2.1% &amp; 1.8% as defaults</t>
  </si>
  <si>
    <t>% waste includes…3-7% harvesting; 8-12% storage; and 3-5% (estimated) feeding loss; use 18% as default value.</t>
  </si>
  <si>
    <t>Percent of total forage dry matter...alfalfa 30-70%; corn silage 20-60%; spreadsheet assumes only alfalfa</t>
  </si>
  <si>
    <t xml:space="preserve"> developed by Greg Blonde, Associate Professor UW-Extension, Waupaca County, WI (June, 2000)</t>
  </si>
  <si>
    <t>Questions 1-3, 5, 9, 11 need farm data</t>
  </si>
  <si>
    <t>% Forage DM in the Ration</t>
  </si>
  <si>
    <t xml:space="preserve">       Use existing numbers as default when reliable farm data is not available.</t>
  </si>
  <si>
    <t>Number of dry cows usually 15-25% of milking herd; inlcude heifers 400 lbs - freshening (70-90% of milking herd).</t>
  </si>
  <si>
    <t>This example is for a Holstein herd, adjust for other breeds; consider weight of first calf heifers with milking herd.</t>
  </si>
  <si>
    <t>Total forage dry matter intake as % of body weight (2-3% for milking herd; 1.5 - 2% for dry cows and heifers).</t>
  </si>
  <si>
    <t>Percent of total forage dry matter in the diet...alfalfa 30-70%; corn silage 20-60%; spreadsheet assumes only alfalfa</t>
  </si>
  <si>
    <t>and corn silage fed; however, should not equal 100% if other alternative forages are inlcuded in the diet.</t>
  </si>
  <si>
    <t>Average losses inlcude…5% harvesting, 10% storage, 5% feeding.</t>
  </si>
  <si>
    <t xml:space="preserve">     Forage Land-Base Calculator </t>
  </si>
  <si>
    <t xml:space="preserve">    Forage Land-Base Calculator </t>
  </si>
  <si>
    <t>Line 1 x Line 6; or use daily TMR scale weight x (1 minus % forage moisture) for each forage</t>
  </si>
  <si>
    <t>Line 1 x Line 6; or use daily TMR scale weight x (1 -% forage moisture) for each forage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</si>
</sst>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name val="Comic Sans MS"/>
      <family val="4"/>
    </font>
    <font>
      <b/>
      <sz val="22"/>
      <name val="Comic Sans MS"/>
      <family val="4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9"/>
      <name val="Comic Sans MS"/>
      <family val="4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b/>
      <i/>
      <sz val="9"/>
      <color indexed="10"/>
      <name val="Arial"/>
      <family val="2"/>
    </font>
    <font>
      <b/>
      <sz val="10"/>
      <color indexed="8"/>
      <name val="Comic Sans MS"/>
      <family val="4"/>
    </font>
    <font>
      <b/>
      <i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mediumDashed"/>
      <right style="thick"/>
      <top style="thin"/>
      <bottom style="thin"/>
    </border>
    <border>
      <left style="thick"/>
      <right style="mediumDashed"/>
      <top style="thin"/>
      <bottom style="thin"/>
    </border>
    <border>
      <left style="thick"/>
      <right style="mediumDashed"/>
      <top style="thin"/>
      <bottom style="thick"/>
    </border>
    <border>
      <left style="mediumDashed"/>
      <right style="thick"/>
      <top style="thin"/>
      <bottom style="thick"/>
    </border>
    <border>
      <left style="thick"/>
      <right style="mediumDashed"/>
      <top style="thick"/>
      <bottom style="thick"/>
    </border>
    <border>
      <left style="thick"/>
      <right style="mediumDashed"/>
      <top style="thick"/>
      <bottom style="thin"/>
    </border>
    <border>
      <left style="mediumDashed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0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/>
    </xf>
    <xf numFmtId="0" fontId="9" fillId="2" borderId="7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5" fillId="4" borderId="11" xfId="0" applyFont="1" applyFill="1" applyBorder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1" fillId="3" borderId="4" xfId="0" applyFont="1" applyFill="1" applyBorder="1" applyAlignment="1">
      <alignment/>
    </xf>
    <xf numFmtId="0" fontId="10" fillId="3" borderId="4" xfId="0" applyFont="1" applyFill="1" applyBorder="1" applyAlignment="1">
      <alignment horizontal="center"/>
    </xf>
    <xf numFmtId="0" fontId="12" fillId="2" borderId="10" xfId="0" applyFont="1" applyFill="1" applyBorder="1" applyAlignment="1">
      <alignment/>
    </xf>
    <xf numFmtId="0" fontId="13" fillId="2" borderId="10" xfId="0" applyFont="1" applyFill="1" applyBorder="1" applyAlignment="1">
      <alignment horizontal="center"/>
    </xf>
    <xf numFmtId="0" fontId="12" fillId="2" borderId="12" xfId="0" applyFont="1" applyFill="1" applyBorder="1" applyAlignment="1">
      <alignment/>
    </xf>
    <xf numFmtId="0" fontId="12" fillId="2" borderId="9" xfId="0" applyFont="1" applyFill="1" applyBorder="1" applyAlignment="1">
      <alignment/>
    </xf>
    <xf numFmtId="0" fontId="13" fillId="2" borderId="8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0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4" fillId="2" borderId="12" xfId="0" applyFont="1" applyFill="1" applyBorder="1" applyAlignment="1">
      <alignment/>
    </xf>
    <xf numFmtId="0" fontId="12" fillId="5" borderId="6" xfId="0" applyFont="1" applyFill="1" applyBorder="1" applyAlignment="1">
      <alignment/>
    </xf>
    <xf numFmtId="0" fontId="12" fillId="6" borderId="6" xfId="0" applyFont="1" applyFill="1" applyBorder="1" applyAlignment="1">
      <alignment/>
    </xf>
    <xf numFmtId="0" fontId="0" fillId="4" borderId="11" xfId="0" applyFill="1" applyBorder="1" applyAlignment="1">
      <alignment horizontal="center"/>
    </xf>
    <xf numFmtId="0" fontId="0" fillId="4" borderId="13" xfId="0" applyFill="1" applyBorder="1" applyAlignment="1">
      <alignment/>
    </xf>
    <xf numFmtId="0" fontId="12" fillId="3" borderId="11" xfId="0" applyFont="1" applyFill="1" applyBorder="1" applyAlignment="1">
      <alignment horizontal="center"/>
    </xf>
    <xf numFmtId="0" fontId="12" fillId="3" borderId="14" xfId="0" applyFont="1" applyFill="1" applyBorder="1" applyAlignment="1">
      <alignment/>
    </xf>
    <xf numFmtId="1" fontId="13" fillId="2" borderId="15" xfId="0" applyNumberFormat="1" applyFont="1" applyFill="1" applyBorder="1" applyAlignment="1">
      <alignment horizontal="right"/>
    </xf>
    <xf numFmtId="0" fontId="12" fillId="2" borderId="16" xfId="0" applyFont="1" applyFill="1" applyBorder="1" applyAlignment="1">
      <alignment/>
    </xf>
    <xf numFmtId="1" fontId="13" fillId="2" borderId="17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/>
    </xf>
    <xf numFmtId="1" fontId="13" fillId="2" borderId="18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/>
    </xf>
    <xf numFmtId="1" fontId="13" fillId="2" borderId="2" xfId="0" applyNumberFormat="1" applyFont="1" applyFill="1" applyBorder="1" applyAlignment="1">
      <alignment horizontal="right"/>
    </xf>
    <xf numFmtId="0" fontId="12" fillId="2" borderId="2" xfId="0" applyFont="1" applyFill="1" applyBorder="1" applyAlignment="1">
      <alignment/>
    </xf>
    <xf numFmtId="1" fontId="13" fillId="2" borderId="1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8" fillId="0" borderId="4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7" xfId="0" applyFont="1" applyBorder="1" applyAlignment="1">
      <alignment/>
    </xf>
    <xf numFmtId="0" fontId="15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15" fillId="0" borderId="23" xfId="0" applyFont="1" applyBorder="1" applyAlignment="1">
      <alignment horizontal="right"/>
    </xf>
    <xf numFmtId="0" fontId="15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4" fillId="0" borderId="24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4" fillId="0" borderId="29" xfId="0" applyFont="1" applyBorder="1" applyAlignment="1">
      <alignment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30" xfId="0" applyFont="1" applyBorder="1" applyAlignment="1">
      <alignment horizontal="center"/>
    </xf>
    <xf numFmtId="164" fontId="7" fillId="0" borderId="31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64" fontId="2" fillId="0" borderId="31" xfId="0" applyNumberFormat="1" applyFont="1" applyBorder="1" applyAlignment="1">
      <alignment horizontal="center"/>
    </xf>
    <xf numFmtId="164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" fontId="2" fillId="0" borderId="31" xfId="0" applyNumberFormat="1" applyFon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164" fontId="7" fillId="0" borderId="30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17" fillId="5" borderId="34" xfId="0" applyFont="1" applyFill="1" applyBorder="1" applyAlignment="1">
      <alignment horizontal="center"/>
    </xf>
    <xf numFmtId="0" fontId="17" fillId="5" borderId="9" xfId="0" applyFont="1" applyFill="1" applyBorder="1" applyAlignment="1">
      <alignment/>
    </xf>
    <xf numFmtId="0" fontId="11" fillId="5" borderId="0" xfId="0" applyFont="1" applyFill="1" applyAlignment="1">
      <alignment/>
    </xf>
    <xf numFmtId="0" fontId="17" fillId="5" borderId="3" xfId="0" applyFont="1" applyFill="1" applyBorder="1" applyAlignment="1">
      <alignment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8" fillId="0" borderId="0" xfId="0" applyFont="1" applyAlignment="1">
      <alignment/>
    </xf>
    <xf numFmtId="0" fontId="7" fillId="0" borderId="30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center"/>
      <protection locked="0"/>
    </xf>
    <xf numFmtId="0" fontId="7" fillId="0" borderId="31" xfId="0" applyFont="1" applyBorder="1" applyAlignment="1" applyProtection="1">
      <alignment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/>
      <protection locked="0"/>
    </xf>
    <xf numFmtId="164" fontId="7" fillId="0" borderId="31" xfId="0" applyNumberFormat="1" applyFont="1" applyBorder="1" applyAlignment="1" applyProtection="1">
      <alignment horizontal="center"/>
      <protection locked="0"/>
    </xf>
    <xf numFmtId="164" fontId="7" fillId="0" borderId="30" xfId="0" applyNumberFormat="1" applyFont="1" applyBorder="1" applyAlignment="1" applyProtection="1">
      <alignment horizontal="center"/>
      <protection locked="0"/>
    </xf>
    <xf numFmtId="164" fontId="13" fillId="2" borderId="37" xfId="0" applyNumberFormat="1" applyFont="1" applyFill="1" applyBorder="1" applyAlignment="1" applyProtection="1">
      <alignment horizontal="center"/>
      <protection locked="0"/>
    </xf>
    <xf numFmtId="164" fontId="13" fillId="2" borderId="38" xfId="0" applyNumberFormat="1" applyFont="1" applyFill="1" applyBorder="1" applyAlignment="1" applyProtection="1">
      <alignment horizontal="center"/>
      <protection locked="0"/>
    </xf>
    <xf numFmtId="164" fontId="13" fillId="2" borderId="14" xfId="0" applyNumberFormat="1" applyFont="1" applyFill="1" applyBorder="1" applyAlignment="1" applyProtection="1">
      <alignment horizontal="center"/>
      <protection locked="0"/>
    </xf>
    <xf numFmtId="164" fontId="13" fillId="2" borderId="11" xfId="0" applyNumberFormat="1" applyFont="1" applyFill="1" applyBorder="1" applyAlignment="1" applyProtection="1">
      <alignment horizontal="center"/>
      <protection locked="0"/>
    </xf>
    <xf numFmtId="0" fontId="10" fillId="7" borderId="36" xfId="0" applyFont="1" applyFill="1" applyBorder="1" applyAlignment="1" applyProtection="1">
      <alignment horizontal="center"/>
      <protection/>
    </xf>
    <xf numFmtId="0" fontId="10" fillId="7" borderId="30" xfId="0" applyFont="1" applyFill="1" applyBorder="1" applyAlignment="1" applyProtection="1">
      <alignment horizontal="center"/>
      <protection/>
    </xf>
    <xf numFmtId="0" fontId="2" fillId="7" borderId="30" xfId="0" applyFont="1" applyFill="1" applyBorder="1" applyAlignment="1">
      <alignment horizontal="center"/>
    </xf>
    <xf numFmtId="0" fontId="2" fillId="7" borderId="31" xfId="0" applyFont="1" applyFill="1" applyBorder="1" applyAlignment="1">
      <alignment horizontal="center"/>
    </xf>
    <xf numFmtId="164" fontId="2" fillId="7" borderId="31" xfId="0" applyNumberFormat="1" applyFont="1" applyFill="1" applyBorder="1" applyAlignment="1">
      <alignment horizontal="center"/>
    </xf>
    <xf numFmtId="164" fontId="2" fillId="7" borderId="30" xfId="0" applyNumberFormat="1" applyFont="1" applyFill="1" applyBorder="1" applyAlignment="1">
      <alignment horizontal="center"/>
    </xf>
    <xf numFmtId="0" fontId="2" fillId="7" borderId="31" xfId="0" applyFont="1" applyFill="1" applyBorder="1" applyAlignment="1">
      <alignment/>
    </xf>
    <xf numFmtId="0" fontId="2" fillId="7" borderId="30" xfId="0" applyFont="1" applyFill="1" applyBorder="1" applyAlignment="1">
      <alignment/>
    </xf>
    <xf numFmtId="1" fontId="2" fillId="7" borderId="31" xfId="0" applyNumberFormat="1" applyFont="1" applyFill="1" applyBorder="1" applyAlignment="1">
      <alignment horizontal="center"/>
    </xf>
    <xf numFmtId="1" fontId="2" fillId="7" borderId="30" xfId="0" applyNumberFormat="1" applyFont="1" applyFill="1" applyBorder="1" applyAlignment="1">
      <alignment horizontal="center"/>
    </xf>
    <xf numFmtId="1" fontId="2" fillId="7" borderId="32" xfId="0" applyNumberFormat="1" applyFont="1" applyFill="1" applyBorder="1" applyAlignment="1">
      <alignment horizontal="center"/>
    </xf>
    <xf numFmtId="1" fontId="2" fillId="7" borderId="33" xfId="0" applyNumberFormat="1" applyFont="1" applyFill="1" applyBorder="1" applyAlignment="1">
      <alignment horizontal="center"/>
    </xf>
    <xf numFmtId="0" fontId="10" fillId="7" borderId="36" xfId="0" applyFont="1" applyFill="1" applyBorder="1" applyAlignment="1">
      <alignment horizontal="center"/>
    </xf>
    <xf numFmtId="0" fontId="10" fillId="7" borderId="30" xfId="0" applyFont="1" applyFill="1" applyBorder="1" applyAlignment="1">
      <alignment horizontal="center"/>
    </xf>
    <xf numFmtId="0" fontId="10" fillId="7" borderId="31" xfId="0" applyFont="1" applyFill="1" applyBorder="1" applyAlignment="1">
      <alignment horizontal="center"/>
    </xf>
    <xf numFmtId="1" fontId="10" fillId="7" borderId="31" xfId="0" applyNumberFormat="1" applyFont="1" applyFill="1" applyBorder="1" applyAlignment="1">
      <alignment horizontal="center"/>
    </xf>
    <xf numFmtId="1" fontId="10" fillId="7" borderId="30" xfId="0" applyNumberFormat="1" applyFont="1" applyFill="1" applyBorder="1" applyAlignment="1">
      <alignment horizontal="center"/>
    </xf>
    <xf numFmtId="0" fontId="10" fillId="7" borderId="31" xfId="0" applyFont="1" applyFill="1" applyBorder="1" applyAlignment="1">
      <alignment/>
    </xf>
    <xf numFmtId="0" fontId="10" fillId="7" borderId="30" xfId="0" applyFont="1" applyFill="1" applyBorder="1" applyAlignment="1">
      <alignment/>
    </xf>
    <xf numFmtId="164" fontId="10" fillId="7" borderId="31" xfId="0" applyNumberFormat="1" applyFont="1" applyFill="1" applyBorder="1" applyAlignment="1">
      <alignment horizontal="center"/>
    </xf>
    <xf numFmtId="164" fontId="10" fillId="7" borderId="30" xfId="0" applyNumberFormat="1" applyFont="1" applyFill="1" applyBorder="1" applyAlignment="1">
      <alignment horizontal="center"/>
    </xf>
    <xf numFmtId="1" fontId="2" fillId="7" borderId="16" xfId="0" applyNumberFormat="1" applyFont="1" applyFill="1" applyBorder="1" applyAlignment="1">
      <alignment horizontal="right"/>
    </xf>
    <xf numFmtId="0" fontId="0" fillId="7" borderId="16" xfId="0" applyFill="1" applyBorder="1" applyAlignment="1">
      <alignment/>
    </xf>
    <xf numFmtId="1" fontId="2" fillId="7" borderId="15" xfId="0" applyNumberFormat="1" applyFont="1" applyFill="1" applyBorder="1" applyAlignment="1">
      <alignment horizontal="right"/>
    </xf>
    <xf numFmtId="0" fontId="0" fillId="7" borderId="39" xfId="0" applyFill="1" applyBorder="1" applyAlignment="1">
      <alignment/>
    </xf>
    <xf numFmtId="1" fontId="2" fillId="7" borderId="1" xfId="0" applyNumberFormat="1" applyFont="1" applyFill="1" applyBorder="1" applyAlignment="1">
      <alignment horizontal="right"/>
    </xf>
    <xf numFmtId="0" fontId="0" fillId="7" borderId="1" xfId="0" applyFill="1" applyBorder="1" applyAlignment="1">
      <alignment/>
    </xf>
    <xf numFmtId="1" fontId="2" fillId="7" borderId="17" xfId="0" applyNumberFormat="1" applyFont="1" applyFill="1" applyBorder="1" applyAlignment="1">
      <alignment horizontal="right"/>
    </xf>
    <xf numFmtId="0" fontId="0" fillId="7" borderId="5" xfId="0" applyFill="1" applyBorder="1" applyAlignment="1">
      <alignment/>
    </xf>
    <xf numFmtId="1" fontId="2" fillId="7" borderId="40" xfId="0" applyNumberFormat="1" applyFont="1" applyFill="1" applyBorder="1" applyAlignment="1">
      <alignment horizontal="right"/>
    </xf>
    <xf numFmtId="0" fontId="0" fillId="7" borderId="41" xfId="0" applyFill="1" applyBorder="1" applyAlignment="1">
      <alignment/>
    </xf>
    <xf numFmtId="1" fontId="2" fillId="7" borderId="18" xfId="0" applyNumberFormat="1" applyFont="1" applyFill="1" applyBorder="1" applyAlignment="1">
      <alignment horizontal="right"/>
    </xf>
    <xf numFmtId="0" fontId="0" fillId="7" borderId="4" xfId="0" applyFill="1" applyBorder="1" applyAlignment="1">
      <alignment/>
    </xf>
    <xf numFmtId="0" fontId="0" fillId="7" borderId="19" xfId="0" applyFill="1" applyBorder="1" applyAlignment="1">
      <alignment/>
    </xf>
    <xf numFmtId="1" fontId="2" fillId="7" borderId="4" xfId="0" applyNumberFormat="1" applyFont="1" applyFill="1" applyBorder="1" applyAlignment="1">
      <alignment horizontal="right"/>
    </xf>
    <xf numFmtId="1" fontId="2" fillId="7" borderId="2" xfId="0" applyNumberFormat="1" applyFont="1" applyFill="1" applyBorder="1" applyAlignment="1">
      <alignment/>
    </xf>
    <xf numFmtId="0" fontId="0" fillId="7" borderId="2" xfId="0" applyFill="1" applyBorder="1" applyAlignment="1">
      <alignment/>
    </xf>
    <xf numFmtId="1" fontId="2" fillId="7" borderId="7" xfId="0" applyNumberFormat="1" applyFont="1" applyFill="1" applyBorder="1" applyAlignment="1">
      <alignment/>
    </xf>
    <xf numFmtId="0" fontId="0" fillId="7" borderId="3" xfId="0" applyFill="1" applyBorder="1" applyAlignment="1">
      <alignment/>
    </xf>
    <xf numFmtId="1" fontId="2" fillId="7" borderId="1" xfId="0" applyNumberFormat="1" applyFont="1" applyFill="1" applyBorder="1" applyAlignment="1">
      <alignment/>
    </xf>
    <xf numFmtId="1" fontId="2" fillId="7" borderId="17" xfId="0" applyNumberFormat="1" applyFont="1" applyFill="1" applyBorder="1" applyAlignment="1">
      <alignment/>
    </xf>
    <xf numFmtId="1" fontId="2" fillId="7" borderId="4" xfId="0" applyNumberFormat="1" applyFont="1" applyFill="1" applyBorder="1" applyAlignment="1">
      <alignment/>
    </xf>
    <xf numFmtId="1" fontId="2" fillId="7" borderId="18" xfId="0" applyNumberFormat="1" applyFont="1" applyFill="1" applyBorder="1" applyAlignment="1">
      <alignment/>
    </xf>
    <xf numFmtId="164" fontId="13" fillId="2" borderId="42" xfId="0" applyNumberFormat="1" applyFont="1" applyFill="1" applyBorder="1" applyAlignment="1" applyProtection="1">
      <alignment horizontal="center"/>
      <protection locked="0"/>
    </xf>
    <xf numFmtId="1" fontId="2" fillId="7" borderId="43" xfId="0" applyNumberFormat="1" applyFont="1" applyFill="1" applyBorder="1" applyAlignment="1">
      <alignment horizontal="right"/>
    </xf>
    <xf numFmtId="0" fontId="0" fillId="7" borderId="43" xfId="0" applyFill="1" applyBorder="1" applyAlignment="1">
      <alignment/>
    </xf>
    <xf numFmtId="1" fontId="2" fillId="7" borderId="44" xfId="0" applyNumberFormat="1" applyFont="1" applyFill="1" applyBorder="1" applyAlignment="1">
      <alignment horizontal="right"/>
    </xf>
    <xf numFmtId="0" fontId="0" fillId="7" borderId="45" xfId="0" applyFill="1" applyBorder="1" applyAlignment="1">
      <alignment/>
    </xf>
    <xf numFmtId="164" fontId="13" fillId="2" borderId="13" xfId="0" applyNumberFormat="1" applyFont="1" applyFill="1" applyBorder="1" applyAlignment="1" applyProtection="1">
      <alignment horizontal="center"/>
      <protection locked="0"/>
    </xf>
    <xf numFmtId="1" fontId="2" fillId="7" borderId="46" xfId="0" applyNumberFormat="1" applyFont="1" applyFill="1" applyBorder="1" applyAlignment="1">
      <alignment horizontal="right"/>
    </xf>
    <xf numFmtId="0" fontId="0" fillId="7" borderId="46" xfId="0" applyFill="1" applyBorder="1" applyAlignment="1">
      <alignment/>
    </xf>
    <xf numFmtId="0" fontId="2" fillId="5" borderId="31" xfId="0" applyFont="1" applyFill="1" applyBorder="1" applyAlignment="1" applyProtection="1">
      <alignment horizontal="center"/>
      <protection locked="0"/>
    </xf>
    <xf numFmtId="0" fontId="2" fillId="5" borderId="30" xfId="0" applyFont="1" applyFill="1" applyBorder="1" applyAlignment="1" applyProtection="1">
      <alignment horizontal="center"/>
      <protection locked="0"/>
    </xf>
    <xf numFmtId="1" fontId="2" fillId="5" borderId="31" xfId="0" applyNumberFormat="1" applyFont="1" applyFill="1" applyBorder="1" applyAlignment="1" applyProtection="1">
      <alignment horizontal="center"/>
      <protection locked="0"/>
    </xf>
    <xf numFmtId="1" fontId="2" fillId="5" borderId="30" xfId="0" applyNumberFormat="1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1">
      <pane ySplit="5160" topLeftCell="BM37" activePane="topLeft" state="split"/>
      <selection pane="topLeft" activeCell="B49" sqref="B49"/>
      <selection pane="bottomLeft" activeCell="A30" sqref="A30"/>
    </sheetView>
  </sheetViews>
  <sheetFormatPr defaultColWidth="9.140625" defaultRowHeight="12.75"/>
  <cols>
    <col min="1" max="1" width="2.57421875" style="0" customWidth="1"/>
    <col min="2" max="2" width="9.28125" style="0" customWidth="1"/>
    <col min="4" max="4" width="11.140625" style="0" customWidth="1"/>
    <col min="5" max="6" width="10.8515625" style="0" customWidth="1"/>
    <col min="7" max="7" width="4.8515625" style="0" customWidth="1"/>
    <col min="8" max="9" width="10.8515625" style="0" customWidth="1"/>
    <col min="10" max="10" width="5.00390625" style="0" customWidth="1"/>
    <col min="11" max="11" width="9.28125" style="0" customWidth="1"/>
    <col min="12" max="12" width="10.8515625" style="0" customWidth="1"/>
    <col min="13" max="13" width="5.140625" style="0" customWidth="1"/>
    <col min="15" max="15" width="3.140625" style="0" customWidth="1"/>
    <col min="16" max="16" width="9.28125" style="0" customWidth="1"/>
    <col min="18" max="18" width="12.140625" style="0" customWidth="1"/>
    <col min="19" max="19" width="11.140625" style="0" customWidth="1"/>
    <col min="20" max="20" width="3.57421875" style="0" customWidth="1"/>
    <col min="21" max="21" width="4.7109375" style="0" customWidth="1"/>
    <col min="22" max="22" width="11.28125" style="0" customWidth="1"/>
    <col min="23" max="23" width="4.00390625" style="0" customWidth="1"/>
    <col min="24" max="24" width="4.7109375" style="0" customWidth="1"/>
    <col min="25" max="25" width="11.28125" style="0" customWidth="1"/>
    <col min="26" max="26" width="3.57421875" style="0" customWidth="1"/>
    <col min="27" max="27" width="4.8515625" style="0" customWidth="1"/>
  </cols>
  <sheetData>
    <row r="1" spans="1:13" ht="30.75" customHeight="1">
      <c r="A1" s="4"/>
      <c r="B1" s="4"/>
      <c r="C1" s="4"/>
      <c r="D1" s="12" t="s">
        <v>77</v>
      </c>
      <c r="E1" s="4"/>
      <c r="F1" s="4"/>
      <c r="G1" s="4"/>
      <c r="H1" s="4"/>
      <c r="I1" s="4"/>
      <c r="J1" s="4"/>
      <c r="K1" s="4"/>
      <c r="L1" s="4"/>
      <c r="M1" s="4"/>
    </row>
    <row r="2" spans="1:13" ht="12.75" customHeight="1">
      <c r="A2" s="4"/>
      <c r="B2" s="4"/>
      <c r="C2" s="4"/>
      <c r="D2" s="14" t="s">
        <v>57</v>
      </c>
      <c r="E2" s="4"/>
      <c r="F2" s="4"/>
      <c r="G2" s="4"/>
      <c r="H2" s="4"/>
      <c r="I2" s="4"/>
      <c r="J2" s="4"/>
      <c r="K2" s="4"/>
      <c r="L2" s="4"/>
      <c r="M2" s="4"/>
    </row>
    <row r="3" spans="1:13" ht="12.75" customHeight="1" thickBot="1">
      <c r="A3" s="4"/>
      <c r="B3" s="4"/>
      <c r="C3" s="4"/>
      <c r="D3" s="14"/>
      <c r="E3" s="4"/>
      <c r="F3" s="4"/>
      <c r="G3" s="4"/>
      <c r="H3" s="4"/>
      <c r="I3" s="4"/>
      <c r="J3" s="4"/>
      <c r="K3" s="4"/>
      <c r="L3" s="4"/>
      <c r="M3" s="4"/>
    </row>
    <row r="4" spans="1:12" ht="18" thickBot="1" thickTop="1">
      <c r="A4" s="56" t="s">
        <v>60</v>
      </c>
      <c r="B4" s="7"/>
      <c r="C4" s="7"/>
      <c r="D4" s="8"/>
      <c r="E4" s="15" t="s">
        <v>36</v>
      </c>
      <c r="F4" s="16"/>
      <c r="G4" s="5"/>
      <c r="H4" s="17" t="s">
        <v>37</v>
      </c>
      <c r="I4" s="18"/>
      <c r="J4" s="5"/>
      <c r="K4" s="17" t="s">
        <v>38</v>
      </c>
      <c r="L4" s="18"/>
    </row>
    <row r="5" spans="1:12" ht="18" thickBot="1" thickTop="1">
      <c r="A5" s="55" t="s">
        <v>61</v>
      </c>
      <c r="B5" s="9"/>
      <c r="C5" s="53"/>
      <c r="D5" s="54"/>
      <c r="E5" s="19" t="s">
        <v>34</v>
      </c>
      <c r="F5" s="20" t="s">
        <v>35</v>
      </c>
      <c r="H5" s="19" t="s">
        <v>34</v>
      </c>
      <c r="I5" s="21" t="s">
        <v>35</v>
      </c>
      <c r="K5" s="19" t="s">
        <v>34</v>
      </c>
      <c r="L5" s="21" t="s">
        <v>35</v>
      </c>
    </row>
    <row r="6" spans="1:13" ht="13.5" thickTop="1">
      <c r="A6" s="57" t="s">
        <v>1</v>
      </c>
      <c r="B6" s="58" t="s">
        <v>27</v>
      </c>
      <c r="C6" s="59"/>
      <c r="D6" s="60"/>
      <c r="E6" s="96">
        <v>500</v>
      </c>
      <c r="F6" s="106">
        <f>E6*1</f>
        <v>500</v>
      </c>
      <c r="G6" s="51" t="s">
        <v>9</v>
      </c>
      <c r="H6" s="96">
        <v>100</v>
      </c>
      <c r="I6" s="118">
        <f>H6*1</f>
        <v>100</v>
      </c>
      <c r="J6" s="51" t="s">
        <v>9</v>
      </c>
      <c r="K6" s="96">
        <v>0</v>
      </c>
      <c r="L6" s="118">
        <f>K6*1</f>
        <v>0</v>
      </c>
      <c r="M6" s="51" t="s">
        <v>9</v>
      </c>
    </row>
    <row r="7" spans="1:13" ht="3.75" customHeight="1" hidden="1">
      <c r="A7" s="61"/>
      <c r="B7" s="62"/>
      <c r="C7" s="63"/>
      <c r="D7" s="64"/>
      <c r="E7" s="97"/>
      <c r="F7" s="107"/>
      <c r="G7" s="51"/>
      <c r="H7" s="97"/>
      <c r="I7" s="119"/>
      <c r="J7" s="51"/>
      <c r="K7" s="97"/>
      <c r="L7" s="124"/>
      <c r="M7" s="51"/>
    </row>
    <row r="8" spans="1:13" ht="12.75" customHeight="1">
      <c r="A8" s="61" t="s">
        <v>2</v>
      </c>
      <c r="B8" s="65" t="s">
        <v>44</v>
      </c>
      <c r="C8" s="71"/>
      <c r="D8" s="10"/>
      <c r="E8" s="98">
        <v>1300</v>
      </c>
      <c r="F8" s="107">
        <f>E8*1</f>
        <v>1300</v>
      </c>
      <c r="G8" s="51" t="s">
        <v>3</v>
      </c>
      <c r="H8" s="98">
        <v>1500</v>
      </c>
      <c r="I8" s="119">
        <f>H8*1</f>
        <v>1500</v>
      </c>
      <c r="J8" s="51" t="s">
        <v>3</v>
      </c>
      <c r="K8" s="98">
        <v>700</v>
      </c>
      <c r="L8" s="119">
        <f>K8*1</f>
        <v>700</v>
      </c>
      <c r="M8" s="51" t="s">
        <v>3</v>
      </c>
    </row>
    <row r="9" spans="1:13" ht="0.75" customHeight="1" hidden="1">
      <c r="A9" s="61"/>
      <c r="B9" s="62"/>
      <c r="C9" s="63"/>
      <c r="D9" s="64"/>
      <c r="E9" s="99"/>
      <c r="F9" s="107"/>
      <c r="G9" s="51"/>
      <c r="H9" s="99"/>
      <c r="I9" s="119"/>
      <c r="J9" s="51"/>
      <c r="K9" s="99"/>
      <c r="L9" s="124"/>
      <c r="M9" s="51"/>
    </row>
    <row r="10" spans="1:13" ht="12.75">
      <c r="A10" s="61" t="s">
        <v>5</v>
      </c>
      <c r="B10" s="65" t="s">
        <v>54</v>
      </c>
      <c r="C10" s="63"/>
      <c r="D10" s="64"/>
      <c r="E10" s="100">
        <v>2.1</v>
      </c>
      <c r="F10" s="107">
        <f>E10*1</f>
        <v>2.1</v>
      </c>
      <c r="G10" s="51" t="s">
        <v>4</v>
      </c>
      <c r="H10" s="100">
        <v>1.8</v>
      </c>
      <c r="I10" s="119">
        <f>H10*1</f>
        <v>1.8</v>
      </c>
      <c r="J10" s="51" t="s">
        <v>4</v>
      </c>
      <c r="K10" s="100">
        <v>1.8</v>
      </c>
      <c r="L10" s="119">
        <f>K10*1</f>
        <v>1.8</v>
      </c>
      <c r="M10" s="51" t="s">
        <v>4</v>
      </c>
    </row>
    <row r="11" spans="1:13" ht="12.75" hidden="1">
      <c r="A11" s="61"/>
      <c r="B11" s="62"/>
      <c r="C11" s="63"/>
      <c r="D11" s="64"/>
      <c r="E11" s="75"/>
      <c r="F11" s="108"/>
      <c r="G11" s="51"/>
      <c r="H11" s="75"/>
      <c r="I11" s="108"/>
      <c r="J11" s="51"/>
      <c r="K11" s="75"/>
      <c r="L11" s="113"/>
      <c r="M11" s="51"/>
    </row>
    <row r="12" spans="1:13" ht="12.75">
      <c r="A12" s="61" t="s">
        <v>6</v>
      </c>
      <c r="B12" s="65" t="s">
        <v>14</v>
      </c>
      <c r="C12" s="63"/>
      <c r="D12" s="64"/>
      <c r="E12" s="109">
        <f>E8*(E10/100)</f>
        <v>27.3</v>
      </c>
      <c r="F12" s="108">
        <f>F8*(F10/100)</f>
        <v>27.3</v>
      </c>
      <c r="G12" s="51" t="s">
        <v>3</v>
      </c>
      <c r="H12" s="110">
        <f>H8*(H10/100)</f>
        <v>27.000000000000004</v>
      </c>
      <c r="I12" s="111">
        <f>I8*(I10/100)</f>
        <v>27.000000000000004</v>
      </c>
      <c r="J12" s="51" t="s">
        <v>3</v>
      </c>
      <c r="K12" s="109">
        <f>K8*(K10/100)</f>
        <v>12.600000000000001</v>
      </c>
      <c r="L12" s="108">
        <f>L8*(L10/100)</f>
        <v>12.600000000000001</v>
      </c>
      <c r="M12" s="51" t="s">
        <v>3</v>
      </c>
    </row>
    <row r="13" spans="1:13" ht="12.75" hidden="1">
      <c r="A13" s="61"/>
      <c r="B13" s="62" t="s">
        <v>11</v>
      </c>
      <c r="C13" s="63"/>
      <c r="D13" s="64"/>
      <c r="E13" s="75"/>
      <c r="F13" s="76"/>
      <c r="G13" s="51"/>
      <c r="H13" s="75"/>
      <c r="I13" s="76"/>
      <c r="J13" s="51"/>
      <c r="K13" s="75"/>
      <c r="L13" s="81"/>
      <c r="M13" s="51"/>
    </row>
    <row r="14" spans="1:13" ht="12.75">
      <c r="A14" s="61" t="s">
        <v>7</v>
      </c>
      <c r="B14" s="65" t="s">
        <v>63</v>
      </c>
      <c r="C14" s="63"/>
      <c r="D14" s="64"/>
      <c r="E14" s="98">
        <v>50</v>
      </c>
      <c r="F14" s="95">
        <v>50</v>
      </c>
      <c r="G14" s="51" t="s">
        <v>4</v>
      </c>
      <c r="H14" s="98">
        <v>60</v>
      </c>
      <c r="I14" s="95">
        <v>40</v>
      </c>
      <c r="J14" s="51" t="s">
        <v>4</v>
      </c>
      <c r="K14" s="98">
        <v>40</v>
      </c>
      <c r="L14" s="95">
        <v>60</v>
      </c>
      <c r="M14" s="51" t="s">
        <v>4</v>
      </c>
    </row>
    <row r="15" spans="1:13" ht="12.75" hidden="1">
      <c r="A15" s="61"/>
      <c r="B15" s="62"/>
      <c r="C15" s="63"/>
      <c r="D15" s="64"/>
      <c r="E15" s="78"/>
      <c r="F15" s="76"/>
      <c r="G15" s="51"/>
      <c r="H15" s="78"/>
      <c r="I15" s="76"/>
      <c r="J15" s="51"/>
      <c r="K15" s="78"/>
      <c r="L15" s="76"/>
      <c r="M15" s="51"/>
    </row>
    <row r="16" spans="1:13" ht="12" customHeight="1">
      <c r="A16" s="61" t="s">
        <v>8</v>
      </c>
      <c r="B16" s="65" t="s">
        <v>30</v>
      </c>
      <c r="C16" s="63"/>
      <c r="D16" s="64"/>
      <c r="E16" s="110">
        <f>E12*(E14/100)</f>
        <v>13.65</v>
      </c>
      <c r="F16" s="111">
        <f>F12*(F14/100)</f>
        <v>13.65</v>
      </c>
      <c r="G16" s="51" t="s">
        <v>3</v>
      </c>
      <c r="H16" s="110">
        <f>H12*(H14/100)</f>
        <v>16.200000000000003</v>
      </c>
      <c r="I16" s="111">
        <f>I12*(I14/100)</f>
        <v>10.800000000000002</v>
      </c>
      <c r="J16" s="51" t="s">
        <v>3</v>
      </c>
      <c r="K16" s="110">
        <f>K12*(K14/100)</f>
        <v>5.040000000000001</v>
      </c>
      <c r="L16" s="111">
        <f>L12*(L14/100)</f>
        <v>7.5600000000000005</v>
      </c>
      <c r="M16" s="51" t="s">
        <v>3</v>
      </c>
    </row>
    <row r="17" spans="1:13" ht="0.75" customHeight="1" hidden="1">
      <c r="A17" s="61"/>
      <c r="B17" s="62" t="s">
        <v>12</v>
      </c>
      <c r="C17" s="63"/>
      <c r="D17" s="64"/>
      <c r="E17" s="112"/>
      <c r="F17" s="113"/>
      <c r="G17" s="51"/>
      <c r="H17" s="112"/>
      <c r="I17" s="113"/>
      <c r="J17" s="51"/>
      <c r="K17" s="112"/>
      <c r="L17" s="113"/>
      <c r="M17" s="51"/>
    </row>
    <row r="18" spans="1:13" ht="12.75">
      <c r="A18" s="61" t="s">
        <v>10</v>
      </c>
      <c r="B18" s="65" t="s">
        <v>31</v>
      </c>
      <c r="C18" s="63"/>
      <c r="D18" s="64"/>
      <c r="E18" s="157">
        <f>E6*E16</f>
        <v>6825</v>
      </c>
      <c r="F18" s="158">
        <f>F6*F16</f>
        <v>6825</v>
      </c>
      <c r="G18" s="51" t="s">
        <v>3</v>
      </c>
      <c r="H18" s="159">
        <f>H6*H16</f>
        <v>1620.0000000000002</v>
      </c>
      <c r="I18" s="160">
        <f>I6*I16</f>
        <v>1080.0000000000002</v>
      </c>
      <c r="J18" s="51" t="s">
        <v>3</v>
      </c>
      <c r="K18" s="159">
        <f>K6*K16</f>
        <v>0</v>
      </c>
      <c r="L18" s="160">
        <f>L6*L16</f>
        <v>0</v>
      </c>
      <c r="M18" s="51" t="s">
        <v>3</v>
      </c>
    </row>
    <row r="19" spans="1:13" ht="12.75" hidden="1">
      <c r="A19" s="61"/>
      <c r="B19" s="62" t="s">
        <v>13</v>
      </c>
      <c r="C19" s="63"/>
      <c r="D19" s="64"/>
      <c r="E19" s="112"/>
      <c r="F19" s="113"/>
      <c r="G19" s="51"/>
      <c r="H19" s="112"/>
      <c r="I19" s="113"/>
      <c r="J19" s="51"/>
      <c r="K19" s="112"/>
      <c r="L19" s="113"/>
      <c r="M19" s="51"/>
    </row>
    <row r="20" spans="1:13" ht="12.75" customHeight="1">
      <c r="A20" s="61" t="s">
        <v>15</v>
      </c>
      <c r="B20" s="65" t="s">
        <v>32</v>
      </c>
      <c r="C20" s="63"/>
      <c r="D20" s="64"/>
      <c r="E20" s="114">
        <f>(E18*365)/2000</f>
        <v>1245.5625</v>
      </c>
      <c r="F20" s="115">
        <f>(F18*365)/2000</f>
        <v>1245.5625</v>
      </c>
      <c r="G20" s="51" t="s">
        <v>16</v>
      </c>
      <c r="H20" s="114">
        <f>(H18*365)/2000</f>
        <v>295.65000000000003</v>
      </c>
      <c r="I20" s="115">
        <f>(I18*365)/2000</f>
        <v>197.10000000000002</v>
      </c>
      <c r="J20" s="51" t="s">
        <v>16</v>
      </c>
      <c r="K20" s="114">
        <f>(K18*365)/2000</f>
        <v>0</v>
      </c>
      <c r="L20" s="115">
        <f>(L18*365)/2000</f>
        <v>0</v>
      </c>
      <c r="M20" s="51" t="s">
        <v>16</v>
      </c>
    </row>
    <row r="21" spans="1:13" ht="12.75" hidden="1">
      <c r="A21" s="61"/>
      <c r="B21" s="62" t="s">
        <v>43</v>
      </c>
      <c r="C21" s="63"/>
      <c r="D21" s="64"/>
      <c r="E21" s="75"/>
      <c r="F21" s="81"/>
      <c r="G21" s="51"/>
      <c r="H21" s="112"/>
      <c r="I21" s="113"/>
      <c r="J21" s="51"/>
      <c r="K21" s="112"/>
      <c r="L21" s="113"/>
      <c r="M21" s="51"/>
    </row>
    <row r="22" spans="1:13" ht="12.75" customHeight="1">
      <c r="A22" s="61" t="s">
        <v>17</v>
      </c>
      <c r="B22" s="72" t="s">
        <v>19</v>
      </c>
      <c r="C22" s="6"/>
      <c r="D22" s="10"/>
      <c r="E22" s="98">
        <v>18</v>
      </c>
      <c r="F22" s="95">
        <v>18</v>
      </c>
      <c r="G22" s="51" t="s">
        <v>4</v>
      </c>
      <c r="H22" s="120">
        <f>E22*1</f>
        <v>18</v>
      </c>
      <c r="I22" s="119">
        <f>F22*1</f>
        <v>18</v>
      </c>
      <c r="J22" s="51" t="s">
        <v>4</v>
      </c>
      <c r="K22" s="120">
        <f>E22*1</f>
        <v>18</v>
      </c>
      <c r="L22" s="119">
        <f>F22*1</f>
        <v>18</v>
      </c>
      <c r="M22" s="51" t="s">
        <v>4</v>
      </c>
    </row>
    <row r="23" spans="1:13" ht="0.75" customHeight="1" hidden="1">
      <c r="A23" s="61"/>
      <c r="B23" s="62"/>
      <c r="C23" s="63"/>
      <c r="D23" s="64"/>
      <c r="E23" s="74"/>
      <c r="F23" s="73"/>
      <c r="G23" s="51"/>
      <c r="H23" s="120"/>
      <c r="I23" s="119"/>
      <c r="J23" s="51"/>
      <c r="K23" s="120"/>
      <c r="L23" s="119"/>
      <c r="M23" s="51"/>
    </row>
    <row r="24" spans="1:13" ht="12.75" customHeight="1">
      <c r="A24" s="66" t="s">
        <v>18</v>
      </c>
      <c r="B24" s="65" t="s">
        <v>33</v>
      </c>
      <c r="C24" s="63"/>
      <c r="D24" s="64"/>
      <c r="E24" s="114">
        <f>E20*(E22/100)+E20</f>
        <v>1469.76375</v>
      </c>
      <c r="F24" s="115">
        <f>F20*(F22/100)+F20</f>
        <v>1469.76375</v>
      </c>
      <c r="G24" s="51" t="s">
        <v>16</v>
      </c>
      <c r="H24" s="121">
        <f>H20*(H22/100)+H20</f>
        <v>348.867</v>
      </c>
      <c r="I24" s="122">
        <f>I20*(I22/100)+I20</f>
        <v>232.57800000000003</v>
      </c>
      <c r="J24" s="51" t="s">
        <v>16</v>
      </c>
      <c r="K24" s="121">
        <f>K20*(K22/100)+K20</f>
        <v>0</v>
      </c>
      <c r="L24" s="122">
        <f>L20*(L22/100)+L20</f>
        <v>0</v>
      </c>
      <c r="M24" s="51" t="s">
        <v>16</v>
      </c>
    </row>
    <row r="25" spans="1:13" ht="12.75" hidden="1">
      <c r="A25" s="66"/>
      <c r="B25" s="62" t="s">
        <v>20</v>
      </c>
      <c r="C25" s="63"/>
      <c r="D25" s="64"/>
      <c r="E25" s="75"/>
      <c r="F25" s="81"/>
      <c r="G25" s="51"/>
      <c r="H25" s="123"/>
      <c r="I25" s="124"/>
      <c r="J25" s="51"/>
      <c r="K25" s="123"/>
      <c r="L25" s="124"/>
      <c r="M25" s="51"/>
    </row>
    <row r="26" spans="1:13" ht="12.75" customHeight="1">
      <c r="A26" s="66" t="s">
        <v>21</v>
      </c>
      <c r="B26" s="65" t="s">
        <v>41</v>
      </c>
      <c r="C26" s="63"/>
      <c r="D26" s="64"/>
      <c r="E26" s="100">
        <v>4</v>
      </c>
      <c r="F26" s="101">
        <v>7</v>
      </c>
      <c r="G26" s="51" t="s">
        <v>16</v>
      </c>
      <c r="H26" s="125">
        <v>4</v>
      </c>
      <c r="I26" s="126">
        <f>F26*1</f>
        <v>7</v>
      </c>
      <c r="J26" s="51" t="s">
        <v>16</v>
      </c>
      <c r="K26" s="125">
        <f>E26*1</f>
        <v>4</v>
      </c>
      <c r="L26" s="126">
        <f>F26*1</f>
        <v>7</v>
      </c>
      <c r="M26" s="51" t="s">
        <v>16</v>
      </c>
    </row>
    <row r="27" spans="1:13" ht="0.75" customHeight="1" hidden="1">
      <c r="A27" s="66"/>
      <c r="B27" s="62"/>
      <c r="C27" s="63"/>
      <c r="D27" s="64"/>
      <c r="E27" s="79"/>
      <c r="F27" s="80"/>
      <c r="H27" s="110"/>
      <c r="I27" s="111"/>
      <c r="J27" s="51"/>
      <c r="K27" s="110"/>
      <c r="L27" s="111"/>
      <c r="M27" s="51"/>
    </row>
    <row r="28" spans="1:13" ht="12.75" customHeight="1" thickBot="1">
      <c r="A28" s="67" t="s">
        <v>25</v>
      </c>
      <c r="B28" s="68" t="s">
        <v>39</v>
      </c>
      <c r="C28" s="69"/>
      <c r="D28" s="70"/>
      <c r="E28" s="116">
        <f>E24/E26</f>
        <v>367.4409375</v>
      </c>
      <c r="F28" s="117">
        <f>F24/F26</f>
        <v>209.96625</v>
      </c>
      <c r="G28" s="51" t="s">
        <v>40</v>
      </c>
      <c r="H28" s="116">
        <f>H24/H26</f>
        <v>87.21675</v>
      </c>
      <c r="I28" s="117">
        <f>I24/I26</f>
        <v>33.22542857142857</v>
      </c>
      <c r="J28" s="51" t="s">
        <v>40</v>
      </c>
      <c r="K28" s="116">
        <f>K24/K26</f>
        <v>0</v>
      </c>
      <c r="L28" s="117">
        <f>L24/L26</f>
        <v>0</v>
      </c>
      <c r="M28" s="51" t="s">
        <v>40</v>
      </c>
    </row>
    <row r="29" spans="1:15" ht="0.75" customHeight="1" hidden="1" thickTop="1">
      <c r="A29" s="1"/>
      <c r="B29" s="1" t="s">
        <v>42</v>
      </c>
      <c r="O29" t="s">
        <v>0</v>
      </c>
    </row>
    <row r="30" spans="1:2" ht="14.25" customHeight="1" thickTop="1">
      <c r="A30" s="52" t="s">
        <v>1</v>
      </c>
      <c r="B30" s="51" t="s">
        <v>55</v>
      </c>
    </row>
    <row r="31" spans="1:18" ht="12" customHeight="1">
      <c r="A31" s="52" t="s">
        <v>2</v>
      </c>
      <c r="B31" s="51" t="s">
        <v>62</v>
      </c>
      <c r="Q31" s="4"/>
      <c r="R31" s="4"/>
    </row>
    <row r="32" spans="1:18" ht="11.25" customHeight="1">
      <c r="A32" s="52" t="s">
        <v>5</v>
      </c>
      <c r="B32" s="51" t="s">
        <v>64</v>
      </c>
      <c r="Q32" s="4"/>
      <c r="R32" s="4"/>
    </row>
    <row r="33" spans="1:16" ht="11.25" customHeight="1">
      <c r="A33" s="52" t="s">
        <v>6</v>
      </c>
      <c r="B33" s="51" t="s">
        <v>45</v>
      </c>
      <c r="P33" s="3"/>
    </row>
    <row r="34" spans="1:16" ht="11.25" customHeight="1">
      <c r="A34" s="52" t="s">
        <v>7</v>
      </c>
      <c r="B34" s="51" t="s">
        <v>66</v>
      </c>
      <c r="P34" s="1"/>
    </row>
    <row r="35" spans="1:16" ht="11.25" customHeight="1">
      <c r="A35" s="52"/>
      <c r="B35" s="51" t="s">
        <v>56</v>
      </c>
      <c r="P35" s="1"/>
    </row>
    <row r="36" spans="1:2" ht="11.25" customHeight="1">
      <c r="A36" s="52" t="s">
        <v>8</v>
      </c>
      <c r="B36" s="51" t="s">
        <v>46</v>
      </c>
    </row>
    <row r="37" spans="1:2" ht="11.25" customHeight="1">
      <c r="A37" s="52" t="s">
        <v>10</v>
      </c>
      <c r="B37" s="51" t="s">
        <v>79</v>
      </c>
    </row>
    <row r="38" spans="1:2" ht="11.25" customHeight="1">
      <c r="A38" s="52" t="s">
        <v>15</v>
      </c>
      <c r="B38" s="51" t="s">
        <v>47</v>
      </c>
    </row>
    <row r="39" spans="1:2" ht="11.25" customHeight="1">
      <c r="A39" s="52" t="s">
        <v>17</v>
      </c>
      <c r="B39" s="51" t="s">
        <v>65</v>
      </c>
    </row>
    <row r="40" spans="1:2" ht="11.25" customHeight="1">
      <c r="A40" s="51" t="s">
        <v>18</v>
      </c>
      <c r="B40" s="51" t="s">
        <v>48</v>
      </c>
    </row>
    <row r="41" spans="1:2" ht="11.25" customHeight="1">
      <c r="A41" s="51" t="s">
        <v>21</v>
      </c>
      <c r="B41" s="51" t="s">
        <v>49</v>
      </c>
    </row>
    <row r="42" spans="1:2" ht="11.25" customHeight="1">
      <c r="A42" s="51" t="s">
        <v>25</v>
      </c>
      <c r="B42" s="51" t="s">
        <v>50</v>
      </c>
    </row>
    <row r="43" spans="2:9" ht="7.5" customHeight="1" thickBot="1">
      <c r="B43" s="3"/>
      <c r="D43" s="1"/>
      <c r="I43" s="2"/>
    </row>
    <row r="44" spans="2:13" ht="14.25" thickBot="1" thickTop="1">
      <c r="B44" s="39" t="s">
        <v>23</v>
      </c>
      <c r="C44" s="13"/>
      <c r="D44" s="9"/>
      <c r="E44" s="22" t="s">
        <v>52</v>
      </c>
      <c r="F44" s="23"/>
      <c r="G44" s="24"/>
      <c r="H44" s="25"/>
      <c r="I44" s="9"/>
      <c r="J44" s="9"/>
      <c r="K44" s="13"/>
      <c r="L44" s="9"/>
      <c r="M44" s="4"/>
    </row>
    <row r="45" spans="2:13" ht="14.25" thickBot="1" thickTop="1">
      <c r="B45" s="40" t="s">
        <v>24</v>
      </c>
      <c r="C45" s="31" t="s">
        <v>28</v>
      </c>
      <c r="D45" s="26"/>
      <c r="E45" s="27" t="s">
        <v>53</v>
      </c>
      <c r="F45" s="28"/>
      <c r="G45" s="29"/>
      <c r="H45" s="30" t="s">
        <v>58</v>
      </c>
      <c r="I45" s="28"/>
      <c r="J45" s="28"/>
      <c r="K45" s="31" t="s">
        <v>26</v>
      </c>
      <c r="L45" s="28"/>
      <c r="M45" s="35"/>
    </row>
    <row r="46" spans="2:13" ht="14.25" thickBot="1" thickTop="1">
      <c r="B46" s="102">
        <f>B48-1</f>
        <v>3</v>
      </c>
      <c r="C46" s="127">
        <f>E24/B46</f>
        <v>489.92125000000004</v>
      </c>
      <c r="D46" s="128" t="s">
        <v>22</v>
      </c>
      <c r="E46" s="129">
        <f>H24/B46</f>
        <v>116.289</v>
      </c>
      <c r="F46" s="128" t="s">
        <v>22</v>
      </c>
      <c r="G46" s="130"/>
      <c r="H46" s="127">
        <f>K24/B46</f>
        <v>0</v>
      </c>
      <c r="I46" s="128" t="s">
        <v>22</v>
      </c>
      <c r="J46" s="130"/>
      <c r="K46" s="41">
        <f>C46+E46+H46</f>
        <v>606.2102500000001</v>
      </c>
      <c r="L46" s="42" t="s">
        <v>22</v>
      </c>
      <c r="M46" s="11"/>
    </row>
    <row r="47" spans="2:13" ht="13.5" thickTop="1">
      <c r="B47" s="149">
        <f>B48-0.5</f>
        <v>3.5</v>
      </c>
      <c r="C47" s="150">
        <f>E24/B47</f>
        <v>419.9325</v>
      </c>
      <c r="D47" s="151" t="s">
        <v>22</v>
      </c>
      <c r="E47" s="152">
        <f>H24/B47</f>
        <v>99.67628571428573</v>
      </c>
      <c r="F47" s="151" t="s">
        <v>22</v>
      </c>
      <c r="G47" s="153"/>
      <c r="H47" s="150">
        <f>K24/B47</f>
        <v>0</v>
      </c>
      <c r="I47" s="151" t="s">
        <v>22</v>
      </c>
      <c r="J47" s="153"/>
      <c r="K47" s="41">
        <f>C47+E47+H47</f>
        <v>519.6087857142858</v>
      </c>
      <c r="L47" s="42" t="s">
        <v>22</v>
      </c>
      <c r="M47" s="11"/>
    </row>
    <row r="48" spans="2:13" ht="13.5" thickBot="1">
      <c r="B48" s="103">
        <f>E26*1</f>
        <v>4</v>
      </c>
      <c r="C48" s="131">
        <f>E24/B48</f>
        <v>367.4409375</v>
      </c>
      <c r="D48" s="132" t="s">
        <v>22</v>
      </c>
      <c r="E48" s="133">
        <f>H24/B48</f>
        <v>87.21675</v>
      </c>
      <c r="F48" s="132" t="s">
        <v>22</v>
      </c>
      <c r="G48" s="134"/>
      <c r="H48" s="131">
        <f>K24/B48</f>
        <v>0</v>
      </c>
      <c r="I48" s="132" t="s">
        <v>22</v>
      </c>
      <c r="J48" s="134"/>
      <c r="K48" s="43">
        <f>C48+E48+H48</f>
        <v>454.6576875</v>
      </c>
      <c r="L48" s="44" t="s">
        <v>22</v>
      </c>
      <c r="M48" s="11"/>
    </row>
    <row r="49" spans="2:13" ht="13.5" thickTop="1">
      <c r="B49" s="154">
        <f>B48+0.5</f>
        <v>4.5</v>
      </c>
      <c r="C49" s="155">
        <f>E24/B49</f>
        <v>326.6141666666667</v>
      </c>
      <c r="D49" s="156" t="s">
        <v>22</v>
      </c>
      <c r="E49" s="133">
        <f>H24/B49</f>
        <v>77.52600000000001</v>
      </c>
      <c r="F49" s="132" t="s">
        <v>22</v>
      </c>
      <c r="G49" s="134"/>
      <c r="H49" s="133">
        <f>K24/B49</f>
        <v>0</v>
      </c>
      <c r="I49" s="132" t="s">
        <v>22</v>
      </c>
      <c r="J49" s="134"/>
      <c r="K49" s="41">
        <f>C49+E49+H49</f>
        <v>404.1401666666667</v>
      </c>
      <c r="L49" s="42" t="s">
        <v>22</v>
      </c>
      <c r="M49" s="11"/>
    </row>
    <row r="50" spans="2:13" ht="13.5" thickBot="1">
      <c r="B50" s="104">
        <f>B48+1</f>
        <v>5</v>
      </c>
      <c r="C50" s="135">
        <f>E24/B50</f>
        <v>293.95275000000004</v>
      </c>
      <c r="D50" s="136" t="s">
        <v>22</v>
      </c>
      <c r="E50" s="137">
        <f>H24/B50</f>
        <v>69.77340000000001</v>
      </c>
      <c r="F50" s="138" t="s">
        <v>22</v>
      </c>
      <c r="G50" s="139"/>
      <c r="H50" s="140">
        <f>K24/B50</f>
        <v>0</v>
      </c>
      <c r="I50" s="138" t="s">
        <v>22</v>
      </c>
      <c r="J50" s="139"/>
      <c r="K50" s="45">
        <f>C50+E50+H50</f>
        <v>363.7261500000001</v>
      </c>
      <c r="L50" s="46" t="s">
        <v>22</v>
      </c>
      <c r="M50" s="11"/>
    </row>
    <row r="51" ht="6.75" customHeight="1" thickBot="1" thickTop="1"/>
    <row r="52" spans="2:8" ht="14.25" thickBot="1" thickTop="1">
      <c r="B52" s="37" t="s">
        <v>23</v>
      </c>
      <c r="E52" s="32" t="s">
        <v>51</v>
      </c>
      <c r="F52" s="33"/>
      <c r="G52" s="33"/>
      <c r="H52" s="33"/>
    </row>
    <row r="53" spans="2:13" ht="14.25" thickBot="1" thickTop="1">
      <c r="B53" s="38" t="s">
        <v>24</v>
      </c>
      <c r="C53" s="31" t="s">
        <v>28</v>
      </c>
      <c r="D53" s="28"/>
      <c r="E53" s="27" t="s">
        <v>53</v>
      </c>
      <c r="F53" s="28"/>
      <c r="G53" s="29"/>
      <c r="H53" s="30" t="s">
        <v>59</v>
      </c>
      <c r="I53" s="28"/>
      <c r="J53" s="28"/>
      <c r="K53" s="31" t="s">
        <v>29</v>
      </c>
      <c r="L53" s="34"/>
      <c r="M53" s="36"/>
    </row>
    <row r="54" spans="2:13" ht="14.25" thickBot="1" thickTop="1">
      <c r="B54" s="105">
        <f>B56-1</f>
        <v>6</v>
      </c>
      <c r="C54" s="141">
        <f>F24/B54</f>
        <v>244.96062500000002</v>
      </c>
      <c r="D54" s="142" t="s">
        <v>22</v>
      </c>
      <c r="E54" s="143">
        <f>I24/B54</f>
        <v>38.763000000000005</v>
      </c>
      <c r="F54" s="142" t="s">
        <v>22</v>
      </c>
      <c r="G54" s="144"/>
      <c r="H54" s="141">
        <f>L24/B54</f>
        <v>0</v>
      </c>
      <c r="I54" s="142" t="s">
        <v>22</v>
      </c>
      <c r="J54" s="144"/>
      <c r="K54" s="47">
        <f>C54+E54+H54</f>
        <v>283.723625</v>
      </c>
      <c r="L54" s="48" t="s">
        <v>22</v>
      </c>
      <c r="M54" s="11"/>
    </row>
    <row r="55" spans="2:13" ht="13.5" thickTop="1">
      <c r="B55" s="105">
        <f>B56-0.5</f>
        <v>6.5</v>
      </c>
      <c r="C55" s="146">
        <f>F24/B55</f>
        <v>226.1175</v>
      </c>
      <c r="D55" s="132" t="s">
        <v>22</v>
      </c>
      <c r="E55" s="146">
        <f>I24/B55</f>
        <v>35.781230769230774</v>
      </c>
      <c r="F55" s="132" t="s">
        <v>22</v>
      </c>
      <c r="G55" s="134"/>
      <c r="H55" s="145">
        <f>L24/B55</f>
        <v>0</v>
      </c>
      <c r="I55" s="132" t="s">
        <v>22</v>
      </c>
      <c r="J55" s="134"/>
      <c r="K55" s="47">
        <f>C55+E55+H55</f>
        <v>261.8987307692308</v>
      </c>
      <c r="L55" s="48" t="s">
        <v>22</v>
      </c>
      <c r="M55" s="11"/>
    </row>
    <row r="56" spans="2:13" ht="13.5" thickBot="1">
      <c r="B56" s="103">
        <f>F26*1</f>
        <v>7</v>
      </c>
      <c r="C56" s="145">
        <f>F24/B56</f>
        <v>209.96625</v>
      </c>
      <c r="D56" s="132" t="s">
        <v>22</v>
      </c>
      <c r="E56" s="146">
        <f>I24/B56</f>
        <v>33.22542857142857</v>
      </c>
      <c r="F56" s="132" t="s">
        <v>22</v>
      </c>
      <c r="G56" s="134"/>
      <c r="H56" s="145">
        <f>L24/B56</f>
        <v>0</v>
      </c>
      <c r="I56" s="132" t="s">
        <v>22</v>
      </c>
      <c r="J56" s="134"/>
      <c r="K56" s="49">
        <f>C56+E56+H56</f>
        <v>243.19167857142858</v>
      </c>
      <c r="L56" s="44" t="s">
        <v>22</v>
      </c>
      <c r="M56" s="11"/>
    </row>
    <row r="57" spans="2:13" ht="13.5" thickTop="1">
      <c r="B57" s="105">
        <f>B56+0.5</f>
        <v>7.5</v>
      </c>
      <c r="C57" s="146">
        <f>F24/B57</f>
        <v>195.9685</v>
      </c>
      <c r="D57" s="132" t="s">
        <v>22</v>
      </c>
      <c r="E57" s="146">
        <f>I24/B57</f>
        <v>31.010400000000004</v>
      </c>
      <c r="F57" s="132" t="s">
        <v>22</v>
      </c>
      <c r="G57" s="134"/>
      <c r="H57" s="145">
        <f>L24/B57</f>
        <v>0</v>
      </c>
      <c r="I57" s="132" t="s">
        <v>22</v>
      </c>
      <c r="J57" s="134"/>
      <c r="K57" s="47">
        <f>C57+E57+H57</f>
        <v>226.9789</v>
      </c>
      <c r="L57" s="48" t="s">
        <v>22</v>
      </c>
      <c r="M57" s="11"/>
    </row>
    <row r="58" spans="2:13" ht="13.5" thickBot="1">
      <c r="B58" s="104">
        <f>B56+1</f>
        <v>8</v>
      </c>
      <c r="C58" s="147">
        <f>F24/B58</f>
        <v>183.72046875</v>
      </c>
      <c r="D58" s="138" t="s">
        <v>22</v>
      </c>
      <c r="E58" s="148">
        <f>I24/B58</f>
        <v>29.072250000000004</v>
      </c>
      <c r="F58" s="138" t="s">
        <v>22</v>
      </c>
      <c r="G58" s="139"/>
      <c r="H58" s="147">
        <f>L24/B58</f>
        <v>0</v>
      </c>
      <c r="I58" s="138" t="s">
        <v>22</v>
      </c>
      <c r="J58" s="139"/>
      <c r="K58" s="50">
        <f>C58+E58+H58</f>
        <v>212.79271875</v>
      </c>
      <c r="L58" s="46" t="s">
        <v>22</v>
      </c>
      <c r="M58" s="11"/>
    </row>
    <row r="59" ht="13.5" thickTop="1"/>
  </sheetData>
  <sheetProtection sheet="1"/>
  <printOptions/>
  <pageMargins left="1.37" right="0.67" top="0.17" bottom="0" header="0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E6" sqref="E6"/>
    </sheetView>
  </sheetViews>
  <sheetFormatPr defaultColWidth="9.140625" defaultRowHeight="12.75"/>
  <cols>
    <col min="1" max="1" width="2.57421875" style="0" customWidth="1"/>
    <col min="2" max="2" width="9.28125" style="0" customWidth="1"/>
    <col min="4" max="4" width="11.140625" style="0" customWidth="1"/>
    <col min="5" max="6" width="10.8515625" style="0" customWidth="1"/>
    <col min="7" max="7" width="4.8515625" style="0" customWidth="1"/>
    <col min="8" max="9" width="10.8515625" style="0" customWidth="1"/>
    <col min="10" max="10" width="4.8515625" style="0" customWidth="1"/>
    <col min="11" max="11" width="9.28125" style="0" customWidth="1"/>
    <col min="12" max="12" width="10.8515625" style="0" customWidth="1"/>
    <col min="13" max="13" width="4.8515625" style="0" customWidth="1"/>
  </cols>
  <sheetData>
    <row r="1" spans="1:13" ht="33">
      <c r="A1" s="4"/>
      <c r="B1" s="4"/>
      <c r="C1" s="4"/>
      <c r="D1" s="12" t="s">
        <v>78</v>
      </c>
      <c r="E1" s="4"/>
      <c r="F1" s="4"/>
      <c r="G1" s="4"/>
      <c r="H1" s="4"/>
      <c r="I1" s="4"/>
      <c r="J1" s="4"/>
      <c r="K1" s="4"/>
      <c r="L1" s="4"/>
      <c r="M1" s="4"/>
    </row>
    <row r="2" spans="1:13" ht="16.5">
      <c r="A2" s="4"/>
      <c r="B2" s="4"/>
      <c r="C2" s="87" t="s">
        <v>67</v>
      </c>
      <c r="E2" s="4"/>
      <c r="F2" s="4"/>
      <c r="G2" s="4"/>
      <c r="H2" s="4"/>
      <c r="I2" s="4"/>
      <c r="J2" s="4"/>
      <c r="K2" s="4"/>
      <c r="L2" s="4"/>
      <c r="M2" s="4"/>
    </row>
    <row r="3" spans="1:13" ht="33.75" thickBot="1">
      <c r="A3" s="4"/>
      <c r="B3" s="4"/>
      <c r="C3" s="4"/>
      <c r="D3" s="12"/>
      <c r="E3" s="4"/>
      <c r="F3" s="4"/>
      <c r="G3" s="4"/>
      <c r="H3" s="4"/>
      <c r="I3" s="4"/>
      <c r="J3" s="4"/>
      <c r="K3" s="4"/>
      <c r="L3" s="4"/>
      <c r="M3" s="4"/>
    </row>
    <row r="4" spans="1:12" ht="18" thickBot="1" thickTop="1">
      <c r="A4" s="56" t="s">
        <v>68</v>
      </c>
      <c r="B4" s="7"/>
      <c r="C4" s="7"/>
      <c r="D4" s="8"/>
      <c r="E4" s="15" t="s">
        <v>36</v>
      </c>
      <c r="F4" s="16"/>
      <c r="G4" s="5"/>
      <c r="H4" s="17" t="s">
        <v>37</v>
      </c>
      <c r="I4" s="18"/>
      <c r="J4" s="5"/>
      <c r="K4" s="17" t="s">
        <v>38</v>
      </c>
      <c r="L4" s="18"/>
    </row>
    <row r="5" spans="1:12" ht="18" thickBot="1" thickTop="1">
      <c r="A5" s="55" t="s">
        <v>61</v>
      </c>
      <c r="B5" s="9"/>
      <c r="C5" s="53"/>
      <c r="D5" s="54"/>
      <c r="E5" s="88" t="s">
        <v>34</v>
      </c>
      <c r="F5" s="89" t="s">
        <v>35</v>
      </c>
      <c r="G5" s="90"/>
      <c r="H5" s="88" t="s">
        <v>34</v>
      </c>
      <c r="I5" s="91" t="s">
        <v>35</v>
      </c>
      <c r="J5" s="90"/>
      <c r="K5" s="88" t="s">
        <v>34</v>
      </c>
      <c r="L5" s="91" t="s">
        <v>35</v>
      </c>
    </row>
    <row r="6" spans="1:13" ht="12" customHeight="1" thickTop="1">
      <c r="A6" s="57" t="s">
        <v>1</v>
      </c>
      <c r="B6" s="58" t="s">
        <v>27</v>
      </c>
      <c r="C6" s="59"/>
      <c r="D6" s="60"/>
      <c r="E6" s="92"/>
      <c r="F6" s="93"/>
      <c r="G6" s="51" t="s">
        <v>9</v>
      </c>
      <c r="H6" s="92"/>
      <c r="I6" s="93"/>
      <c r="J6" s="51" t="s">
        <v>9</v>
      </c>
      <c r="K6" s="92"/>
      <c r="L6" s="93"/>
      <c r="M6" s="51" t="s">
        <v>9</v>
      </c>
    </row>
    <row r="7" spans="1:13" ht="12.75" hidden="1">
      <c r="A7" s="61"/>
      <c r="B7" s="62"/>
      <c r="C7" s="63"/>
      <c r="D7" s="64"/>
      <c r="E7" s="75"/>
      <c r="F7" s="76"/>
      <c r="G7" s="51"/>
      <c r="H7" s="75"/>
      <c r="I7" s="76"/>
      <c r="J7" s="51"/>
      <c r="K7" s="75"/>
      <c r="L7" s="81"/>
      <c r="M7" s="51"/>
    </row>
    <row r="8" spans="1:13" ht="12.75">
      <c r="A8" s="61" t="s">
        <v>2</v>
      </c>
      <c r="B8" s="65" t="s">
        <v>44</v>
      </c>
      <c r="C8" s="71"/>
      <c r="D8" s="10"/>
      <c r="E8" s="78"/>
      <c r="F8" s="76"/>
      <c r="G8" s="51" t="s">
        <v>3</v>
      </c>
      <c r="H8" s="78"/>
      <c r="I8" s="76"/>
      <c r="J8" s="51" t="s">
        <v>3</v>
      </c>
      <c r="K8" s="78"/>
      <c r="L8" s="76"/>
      <c r="M8" s="51" t="s">
        <v>3</v>
      </c>
    </row>
    <row r="9" spans="1:13" ht="0.75" customHeight="1" hidden="1">
      <c r="A9" s="61"/>
      <c r="B9" s="62"/>
      <c r="C9" s="63"/>
      <c r="D9" s="64"/>
      <c r="E9" s="75"/>
      <c r="F9" s="76"/>
      <c r="G9" s="51"/>
      <c r="H9" s="75"/>
      <c r="I9" s="76"/>
      <c r="J9" s="51"/>
      <c r="K9" s="75"/>
      <c r="L9" s="81"/>
      <c r="M9" s="51"/>
    </row>
    <row r="10" spans="1:13" ht="12" customHeight="1">
      <c r="A10" s="61" t="s">
        <v>5</v>
      </c>
      <c r="B10" s="65" t="s">
        <v>54</v>
      </c>
      <c r="C10" s="63"/>
      <c r="D10" s="64"/>
      <c r="E10" s="77">
        <v>2.1</v>
      </c>
      <c r="F10" s="73">
        <v>2.1</v>
      </c>
      <c r="G10" s="51" t="s">
        <v>4</v>
      </c>
      <c r="H10" s="77">
        <v>1.8</v>
      </c>
      <c r="I10" s="73">
        <v>1.8</v>
      </c>
      <c r="J10" s="51" t="s">
        <v>4</v>
      </c>
      <c r="K10" s="77">
        <v>1.8</v>
      </c>
      <c r="L10" s="84">
        <v>1.8</v>
      </c>
      <c r="M10" s="51" t="s">
        <v>4</v>
      </c>
    </row>
    <row r="11" spans="1:13" ht="12.75" hidden="1">
      <c r="A11" s="61"/>
      <c r="B11" s="62"/>
      <c r="C11" s="63"/>
      <c r="D11" s="64"/>
      <c r="E11" s="75"/>
      <c r="F11" s="76"/>
      <c r="G11" s="51"/>
      <c r="H11" s="75"/>
      <c r="I11" s="76"/>
      <c r="J11" s="51"/>
      <c r="K11" s="75"/>
      <c r="L11" s="81"/>
      <c r="M11" s="51"/>
    </row>
    <row r="12" spans="1:13" ht="12.75">
      <c r="A12" s="61" t="s">
        <v>6</v>
      </c>
      <c r="B12" s="65" t="s">
        <v>14</v>
      </c>
      <c r="C12" s="63"/>
      <c r="D12" s="64"/>
      <c r="E12" s="78"/>
      <c r="F12" s="76"/>
      <c r="G12" s="51" t="s">
        <v>3</v>
      </c>
      <c r="H12" s="79"/>
      <c r="I12" s="80"/>
      <c r="J12" s="51" t="s">
        <v>3</v>
      </c>
      <c r="K12" s="78"/>
      <c r="L12" s="76"/>
      <c r="M12" s="51" t="s">
        <v>3</v>
      </c>
    </row>
    <row r="13" spans="1:13" ht="12.75" hidden="1">
      <c r="A13" s="61"/>
      <c r="B13" s="62" t="s">
        <v>11</v>
      </c>
      <c r="C13" s="63"/>
      <c r="D13" s="64"/>
      <c r="E13" s="75"/>
      <c r="F13" s="76"/>
      <c r="G13" s="51"/>
      <c r="H13" s="75"/>
      <c r="I13" s="76"/>
      <c r="J13" s="51"/>
      <c r="K13" s="75"/>
      <c r="L13" s="81"/>
      <c r="M13" s="51"/>
    </row>
    <row r="14" spans="1:13" ht="12.75">
      <c r="A14" s="61" t="s">
        <v>7</v>
      </c>
      <c r="B14" s="65" t="s">
        <v>69</v>
      </c>
      <c r="C14" s="63"/>
      <c r="D14" s="64"/>
      <c r="E14" s="78"/>
      <c r="F14" s="76"/>
      <c r="G14" s="51" t="s">
        <v>4</v>
      </c>
      <c r="H14" s="78"/>
      <c r="I14" s="76"/>
      <c r="J14" s="51" t="s">
        <v>4</v>
      </c>
      <c r="K14" s="78"/>
      <c r="L14" s="76"/>
      <c r="M14" s="51" t="s">
        <v>4</v>
      </c>
    </row>
    <row r="15" spans="1:13" ht="12.75" hidden="1">
      <c r="A15" s="61"/>
      <c r="B15" s="62"/>
      <c r="C15" s="63"/>
      <c r="D15" s="64"/>
      <c r="E15" s="78"/>
      <c r="F15" s="76"/>
      <c r="G15" s="51"/>
      <c r="H15" s="78"/>
      <c r="I15" s="76"/>
      <c r="J15" s="51"/>
      <c r="K15" s="78"/>
      <c r="L15" s="76"/>
      <c r="M15" s="51"/>
    </row>
    <row r="16" spans="1:13" ht="12.75">
      <c r="A16" s="61" t="s">
        <v>8</v>
      </c>
      <c r="B16" s="65" t="s">
        <v>30</v>
      </c>
      <c r="C16" s="63"/>
      <c r="D16" s="64"/>
      <c r="E16" s="79"/>
      <c r="F16" s="80"/>
      <c r="G16" s="51" t="s">
        <v>3</v>
      </c>
      <c r="H16" s="79"/>
      <c r="I16" s="80"/>
      <c r="J16" s="51" t="s">
        <v>3</v>
      </c>
      <c r="K16" s="79"/>
      <c r="L16" s="80"/>
      <c r="M16" s="51" t="s">
        <v>3</v>
      </c>
    </row>
    <row r="17" spans="1:13" ht="12.75" hidden="1">
      <c r="A17" s="61"/>
      <c r="B17" s="62" t="s">
        <v>12</v>
      </c>
      <c r="C17" s="63"/>
      <c r="D17" s="64"/>
      <c r="E17" s="75"/>
      <c r="F17" s="81"/>
      <c r="G17" s="51"/>
      <c r="H17" s="75"/>
      <c r="I17" s="81"/>
      <c r="J17" s="51"/>
      <c r="K17" s="75"/>
      <c r="L17" s="81"/>
      <c r="M17" s="51"/>
    </row>
    <row r="18" spans="1:13" ht="12.75">
      <c r="A18" s="61" t="s">
        <v>10</v>
      </c>
      <c r="B18" s="65" t="s">
        <v>31</v>
      </c>
      <c r="C18" s="63"/>
      <c r="D18" s="64"/>
      <c r="E18" s="78"/>
      <c r="F18" s="76"/>
      <c r="G18" s="51" t="s">
        <v>3</v>
      </c>
      <c r="H18" s="82"/>
      <c r="I18" s="83"/>
      <c r="J18" s="51" t="s">
        <v>3</v>
      </c>
      <c r="K18" s="82"/>
      <c r="L18" s="83"/>
      <c r="M18" s="51" t="s">
        <v>3</v>
      </c>
    </row>
    <row r="19" spans="1:13" ht="12.75" hidden="1">
      <c r="A19" s="61"/>
      <c r="B19" s="62" t="s">
        <v>13</v>
      </c>
      <c r="C19" s="63"/>
      <c r="D19" s="64"/>
      <c r="E19" s="75"/>
      <c r="F19" s="81"/>
      <c r="G19" s="51"/>
      <c r="H19" s="75"/>
      <c r="I19" s="81"/>
      <c r="J19" s="51"/>
      <c r="K19" s="75"/>
      <c r="L19" s="81"/>
      <c r="M19" s="51"/>
    </row>
    <row r="20" spans="1:13" ht="12.75">
      <c r="A20" s="61" t="s">
        <v>15</v>
      </c>
      <c r="B20" s="65" t="s">
        <v>32</v>
      </c>
      <c r="C20" s="63"/>
      <c r="D20" s="64"/>
      <c r="E20" s="82"/>
      <c r="F20" s="83"/>
      <c r="G20" s="51" t="s">
        <v>16</v>
      </c>
      <c r="H20" s="82"/>
      <c r="I20" s="83"/>
      <c r="J20" s="51" t="s">
        <v>16</v>
      </c>
      <c r="K20" s="82"/>
      <c r="L20" s="83"/>
      <c r="M20" s="51" t="s">
        <v>16</v>
      </c>
    </row>
    <row r="21" spans="1:13" ht="12.75" hidden="1">
      <c r="A21" s="61"/>
      <c r="B21" s="62" t="s">
        <v>43</v>
      </c>
      <c r="C21" s="63"/>
      <c r="D21" s="64"/>
      <c r="E21" s="75"/>
      <c r="F21" s="81"/>
      <c r="G21" s="51"/>
      <c r="H21" s="75"/>
      <c r="I21" s="81"/>
      <c r="J21" s="51"/>
      <c r="K21" s="75"/>
      <c r="L21" s="81"/>
      <c r="M21" s="51"/>
    </row>
    <row r="22" spans="1:13" ht="12.75">
      <c r="A22" s="61" t="s">
        <v>17</v>
      </c>
      <c r="B22" s="72" t="s">
        <v>19</v>
      </c>
      <c r="C22" s="6"/>
      <c r="D22" s="10"/>
      <c r="E22" s="74">
        <v>18</v>
      </c>
      <c r="F22" s="73">
        <v>18</v>
      </c>
      <c r="G22" s="51" t="s">
        <v>4</v>
      </c>
      <c r="H22" s="74">
        <v>18</v>
      </c>
      <c r="I22" s="73">
        <v>18</v>
      </c>
      <c r="J22" s="51" t="s">
        <v>4</v>
      </c>
      <c r="K22" s="74">
        <v>18</v>
      </c>
      <c r="L22" s="73">
        <v>18</v>
      </c>
      <c r="M22" s="51" t="s">
        <v>4</v>
      </c>
    </row>
    <row r="23" spans="1:13" ht="12.75" hidden="1">
      <c r="A23" s="61"/>
      <c r="B23" s="62"/>
      <c r="C23" s="63"/>
      <c r="D23" s="64"/>
      <c r="E23" s="74"/>
      <c r="F23" s="73"/>
      <c r="G23" s="51"/>
      <c r="H23" s="74"/>
      <c r="I23" s="73"/>
      <c r="J23" s="51"/>
      <c r="K23" s="74"/>
      <c r="L23" s="73"/>
      <c r="M23" s="51"/>
    </row>
    <row r="24" spans="1:13" ht="12.75">
      <c r="A24" s="66" t="s">
        <v>18</v>
      </c>
      <c r="B24" s="65" t="s">
        <v>33</v>
      </c>
      <c r="C24" s="63"/>
      <c r="D24" s="64"/>
      <c r="E24" s="82"/>
      <c r="F24" s="83"/>
      <c r="G24" s="51" t="s">
        <v>16</v>
      </c>
      <c r="H24" s="82"/>
      <c r="I24" s="83"/>
      <c r="J24" s="51" t="s">
        <v>16</v>
      </c>
      <c r="K24" s="82"/>
      <c r="L24" s="83"/>
      <c r="M24" s="51" t="s">
        <v>16</v>
      </c>
    </row>
    <row r="25" spans="1:13" ht="12.75" hidden="1">
      <c r="A25" s="66"/>
      <c r="B25" s="62" t="s">
        <v>20</v>
      </c>
      <c r="C25" s="63"/>
      <c r="D25" s="64"/>
      <c r="E25" s="75"/>
      <c r="F25" s="81"/>
      <c r="G25" s="51"/>
      <c r="H25" s="75"/>
      <c r="I25" s="81"/>
      <c r="J25" s="51"/>
      <c r="K25" s="75"/>
      <c r="L25" s="81"/>
      <c r="M25" s="51"/>
    </row>
    <row r="26" spans="1:13" ht="12.75">
      <c r="A26" s="66" t="s">
        <v>21</v>
      </c>
      <c r="B26" s="65" t="s">
        <v>41</v>
      </c>
      <c r="C26" s="63"/>
      <c r="D26" s="64"/>
      <c r="E26" s="79"/>
      <c r="F26" s="80"/>
      <c r="G26" s="51" t="s">
        <v>16</v>
      </c>
      <c r="H26" s="79"/>
      <c r="I26" s="80"/>
      <c r="J26" s="51" t="s">
        <v>16</v>
      </c>
      <c r="K26" s="79"/>
      <c r="L26" s="80"/>
      <c r="M26" s="51" t="s">
        <v>16</v>
      </c>
    </row>
    <row r="27" spans="1:13" ht="12.75" hidden="1">
      <c r="A27" s="66"/>
      <c r="B27" s="62"/>
      <c r="C27" s="63"/>
      <c r="D27" s="64"/>
      <c r="E27" s="79"/>
      <c r="F27" s="80"/>
      <c r="H27" s="79"/>
      <c r="I27" s="80"/>
      <c r="J27" s="51"/>
      <c r="K27" s="79"/>
      <c r="L27" s="80"/>
      <c r="M27" s="51"/>
    </row>
    <row r="28" spans="1:13" ht="13.5" thickBot="1">
      <c r="A28" s="67" t="s">
        <v>25</v>
      </c>
      <c r="B28" s="68" t="s">
        <v>39</v>
      </c>
      <c r="C28" s="69"/>
      <c r="D28" s="70"/>
      <c r="E28" s="85"/>
      <c r="F28" s="86"/>
      <c r="G28" s="51" t="s">
        <v>40</v>
      </c>
      <c r="H28" s="85"/>
      <c r="I28" s="86"/>
      <c r="J28" s="51" t="s">
        <v>40</v>
      </c>
      <c r="K28" s="85"/>
      <c r="L28" s="86"/>
      <c r="M28" s="51" t="s">
        <v>40</v>
      </c>
    </row>
    <row r="29" spans="1:5" ht="13.5" thickTop="1">
      <c r="A29" s="1"/>
      <c r="B29" s="1"/>
      <c r="E29" s="94" t="s">
        <v>70</v>
      </c>
    </row>
    <row r="30" spans="1:2" ht="19.5" customHeight="1">
      <c r="A30" s="1"/>
      <c r="B30" s="1"/>
    </row>
    <row r="31" spans="1:2" ht="12.75">
      <c r="A31" s="52" t="s">
        <v>1</v>
      </c>
      <c r="B31" s="51" t="s">
        <v>71</v>
      </c>
    </row>
    <row r="32" spans="1:2" ht="12.75">
      <c r="A32" s="52" t="s">
        <v>2</v>
      </c>
      <c r="B32" s="51" t="s">
        <v>72</v>
      </c>
    </row>
    <row r="33" spans="1:2" ht="12.75">
      <c r="A33" s="52" t="s">
        <v>5</v>
      </c>
      <c r="B33" s="51" t="s">
        <v>73</v>
      </c>
    </row>
    <row r="34" spans="1:2" ht="12.75">
      <c r="A34" s="52" t="s">
        <v>6</v>
      </c>
      <c r="B34" s="51" t="s">
        <v>45</v>
      </c>
    </row>
    <row r="35" spans="1:2" ht="12.75">
      <c r="A35" s="52" t="s">
        <v>7</v>
      </c>
      <c r="B35" s="51" t="s">
        <v>74</v>
      </c>
    </row>
    <row r="36" spans="1:2" ht="12.75">
      <c r="A36" s="52"/>
      <c r="B36" s="51" t="s">
        <v>75</v>
      </c>
    </row>
    <row r="37" spans="1:2" ht="12.75">
      <c r="A37" s="52" t="s">
        <v>8</v>
      </c>
      <c r="B37" s="51" t="s">
        <v>46</v>
      </c>
    </row>
    <row r="38" spans="1:2" ht="12.75">
      <c r="A38" s="52" t="s">
        <v>10</v>
      </c>
      <c r="B38" s="51" t="s">
        <v>80</v>
      </c>
    </row>
    <row r="39" spans="1:2" ht="12.75">
      <c r="A39" s="52" t="s">
        <v>15</v>
      </c>
      <c r="B39" s="51" t="s">
        <v>47</v>
      </c>
    </row>
    <row r="40" spans="1:2" ht="12.75">
      <c r="A40" s="52" t="s">
        <v>17</v>
      </c>
      <c r="B40" s="51" t="s">
        <v>76</v>
      </c>
    </row>
    <row r="41" spans="1:2" ht="12.75">
      <c r="A41" s="51" t="s">
        <v>18</v>
      </c>
      <c r="B41" s="51" t="s">
        <v>48</v>
      </c>
    </row>
    <row r="42" spans="1:2" ht="12.75">
      <c r="A42" s="51" t="s">
        <v>21</v>
      </c>
      <c r="B42" s="51" t="s">
        <v>49</v>
      </c>
    </row>
    <row r="43" spans="1:2" ht="12.75">
      <c r="A43" s="51" t="s">
        <v>25</v>
      </c>
      <c r="B43" s="51" t="s">
        <v>50</v>
      </c>
    </row>
  </sheetData>
  <printOptions/>
  <pageMargins left="1.35" right="0.75" top="0.68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Waupaca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Waupaca County</dc:creator>
  <cp:keywords/>
  <dc:description/>
  <cp:lastModifiedBy>Waupaca County</cp:lastModifiedBy>
  <cp:lastPrinted>2000-06-09T11:30:59Z</cp:lastPrinted>
  <dcterms:created xsi:type="dcterms:W3CDTF">2000-05-25T11:43:07Z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